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martinservera-my.sharepoint.com/personal/simon_melin_martinservera_se/Documents/ExcelVCD/4.0/Officiella filer/"/>
    </mc:Choice>
  </mc:AlternateContent>
  <xr:revisionPtr revIDLastSave="456" documentId="14_{268107B4-EED9-4872-BCCC-C2D22825AE36}" xr6:coauthVersionLast="47" xr6:coauthVersionMax="47" xr10:uidLastSave="{420A70EA-4675-47A9-BF91-8749542F1DFF}"/>
  <workbookProtection workbookAlgorithmName="SHA-512" workbookHashValue="72uOtOwltRTPot5iWo7a3X1VVoOiYPYxpVCyVoipJxQECKMYC4jaYmsOAidka8wHjnGIewQhoUzjg3DATUFeSA==" workbookSaltValue="dgjQswCATVVBty2v9cS/IQ==" workbookSpinCount="100000" lockStructure="1"/>
  <bookViews>
    <workbookView xWindow="-110" yWindow="-110" windowWidth="19420" windowHeight="11500" tabRatio="678" activeTab="1" xr2:uid="{00000000-000D-0000-FFFF-FFFF00000000}"/>
  </bookViews>
  <sheets>
    <sheet name="Instructions (EN)" sheetId="38" r:id="rId1"/>
    <sheet name="VCD ENG" sheetId="37" r:id="rId2"/>
    <sheet name="M&amp;S Kontroll" sheetId="39" r:id="rId3"/>
    <sheet name="Data" sheetId="40" state="hidden" r:id="rId4"/>
    <sheet name="Dataverifiering" sheetId="29" state="hidden" r:id="rId5"/>
    <sheet name="Beroende kodlistor" sheetId="41" state="hidden" r:id="rId6"/>
    <sheet name="VER" sheetId="31" state="hidden" r:id="rId7"/>
    <sheet name="Kodlista" sheetId="34" state="hidden" r:id="rId8"/>
    <sheet name="Viktiga fält" sheetId="32" state="hidden" r:id="rId9"/>
    <sheet name="Info" sheetId="35" state="hidden" r:id="rId10"/>
  </sheets>
  <definedNames>
    <definedName name="_xlnm._FilterDatabase" localSheetId="4" hidden="1">Dataverifiering!$A$3:$EB$256</definedName>
    <definedName name="Contains">'Beroende kodlistor'!$G$3:$G$11</definedName>
    <definedName name="FREE_FROM">Tabell1[Låg]</definedName>
    <definedName name="Freefrom">'Beroende kodlistor'!$H$3:$H$15</definedName>
    <definedName name="Frifrån">'Beroende kodlistor'!$B$3:$B$15</definedName>
    <definedName name="Innehåller">'Beroende kodlistor'!$A$3:$A$11</definedName>
    <definedName name="Low">'Beroende kodlistor'!$I$3:$I$5</definedName>
    <definedName name="Låg">'Beroende kodlistor'!$C$3:$C$5</definedName>
    <definedName name="Mycketlåg">'Beroende kodlistor'!$E$3:$E$4</definedName>
    <definedName name="REDUCED_LESS">'Beroende kodlistor'!$D$3:$D$4</definedName>
    <definedName name="Reducedless">'Beroende kodlistor'!$J$3:$J$4</definedName>
    <definedName name="Reducerat">'Beroende kodlistor'!$D$3:$D$4</definedName>
    <definedName name="VERY_LOW">'Beroende kodlistor'!$E$3:$E$4</definedName>
    <definedName name="Verylow">'Beroende kodlistor'!$K$3:$K$4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37" l="1"/>
  <c r="K35" i="37"/>
  <c r="K33" i="37"/>
  <c r="K31" i="37"/>
  <c r="K30" i="37"/>
  <c r="K27" i="37"/>
  <c r="K25" i="37"/>
  <c r="K23" i="37"/>
  <c r="K21" i="37"/>
  <c r="K20" i="37"/>
  <c r="N37" i="37"/>
  <c r="M37" i="37"/>
  <c r="O37" i="37" s="1"/>
  <c r="N35" i="37"/>
  <c r="M35" i="37"/>
  <c r="O35" i="37" s="1"/>
  <c r="N33" i="37"/>
  <c r="O33" i="37" s="1"/>
  <c r="M33" i="37"/>
  <c r="N31" i="37"/>
  <c r="M31" i="37"/>
  <c r="O31" i="37" s="1"/>
  <c r="N30" i="37"/>
  <c r="M30" i="37"/>
  <c r="O30" i="37" s="1"/>
  <c r="N27" i="37"/>
  <c r="M27" i="37"/>
  <c r="O27" i="37" s="1"/>
  <c r="N25" i="37"/>
  <c r="M25" i="37"/>
  <c r="O25" i="37" s="1"/>
  <c r="N23" i="37"/>
  <c r="M23" i="37"/>
  <c r="O23" i="37" s="1"/>
  <c r="N21" i="37"/>
  <c r="M21" i="37"/>
  <c r="O21" i="37" s="1"/>
  <c r="N20" i="37"/>
  <c r="M20" i="37"/>
  <c r="O20" i="37" s="1"/>
  <c r="N36" i="37"/>
  <c r="O36" i="37" s="1"/>
  <c r="M36" i="37"/>
  <c r="N34" i="37"/>
  <c r="M34" i="37"/>
  <c r="O34" i="37" s="1"/>
  <c r="N32" i="37"/>
  <c r="M32" i="37"/>
  <c r="O32" i="37" s="1"/>
  <c r="N29" i="37"/>
  <c r="M29" i="37"/>
  <c r="O29" i="37" s="1"/>
  <c r="N26" i="37"/>
  <c r="M26" i="37"/>
  <c r="O26" i="37" s="1"/>
  <c r="N24" i="37"/>
  <c r="M24" i="37"/>
  <c r="O24" i="37" s="1"/>
  <c r="N22" i="37"/>
  <c r="O22" i="37" s="1"/>
  <c r="M22" i="37"/>
  <c r="N19" i="37"/>
  <c r="M19" i="37"/>
  <c r="O19" i="37" s="1"/>
  <c r="K36" i="37"/>
  <c r="K34" i="37"/>
  <c r="K32" i="37"/>
  <c r="K29" i="37"/>
  <c r="K26" i="37"/>
  <c r="K24" i="37"/>
  <c r="K22" i="37"/>
  <c r="K19" i="37"/>
  <c r="E307" i="37"/>
  <c r="K307" i="37" s="1"/>
  <c r="K13" i="37"/>
  <c r="M15" i="37"/>
  <c r="K121" i="37"/>
  <c r="K120" i="37"/>
  <c r="K117" i="37"/>
  <c r="K115" i="37"/>
  <c r="K114" i="37"/>
  <c r="K112" i="37"/>
  <c r="K111" i="37"/>
  <c r="N121" i="37"/>
  <c r="M121" i="37"/>
  <c r="N120" i="37"/>
  <c r="M120" i="37"/>
  <c r="M119" i="37"/>
  <c r="N118" i="37"/>
  <c r="M118" i="37"/>
  <c r="O118" i="37" s="1"/>
  <c r="K118" i="37"/>
  <c r="N117" i="37"/>
  <c r="M117" i="37"/>
  <c r="M116" i="37"/>
  <c r="N112" i="37"/>
  <c r="M112" i="37"/>
  <c r="N111" i="37"/>
  <c r="M111" i="37"/>
  <c r="M110" i="37"/>
  <c r="K171" i="37"/>
  <c r="K170" i="37"/>
  <c r="K72" i="37"/>
  <c r="K56" i="37"/>
  <c r="M170" i="37"/>
  <c r="N170" i="37"/>
  <c r="M171" i="37"/>
  <c r="N171" i="37"/>
  <c r="M114" i="37"/>
  <c r="N114" i="37"/>
  <c r="M115" i="37"/>
  <c r="N115" i="37"/>
  <c r="M72" i="37"/>
  <c r="N72" i="37"/>
  <c r="M56" i="37"/>
  <c r="N56" i="37"/>
  <c r="D45" i="40"/>
  <c r="C45" i="40"/>
  <c r="C4" i="40"/>
  <c r="D4" i="40"/>
  <c r="C5" i="40"/>
  <c r="D5" i="40"/>
  <c r="C6" i="40"/>
  <c r="D6" i="40"/>
  <c r="C7" i="40"/>
  <c r="D7" i="40"/>
  <c r="C8" i="40"/>
  <c r="D8" i="40"/>
  <c r="C9" i="40"/>
  <c r="D9" i="40"/>
  <c r="C10" i="40"/>
  <c r="D10" i="40"/>
  <c r="C11" i="40"/>
  <c r="D11" i="40"/>
  <c r="C12" i="40"/>
  <c r="D12" i="40"/>
  <c r="C13" i="40"/>
  <c r="D13" i="40"/>
  <c r="C14" i="40"/>
  <c r="D14" i="40"/>
  <c r="C15" i="40"/>
  <c r="D15" i="40"/>
  <c r="C16" i="40"/>
  <c r="D16" i="40"/>
  <c r="C17" i="40"/>
  <c r="D17" i="40"/>
  <c r="C18" i="40"/>
  <c r="D18" i="40"/>
  <c r="C19" i="40"/>
  <c r="D19" i="40"/>
  <c r="C20" i="40"/>
  <c r="D20" i="40"/>
  <c r="C21" i="40"/>
  <c r="D21" i="40"/>
  <c r="C22" i="40"/>
  <c r="D22" i="40"/>
  <c r="C23" i="40"/>
  <c r="D23" i="40"/>
  <c r="C24" i="40"/>
  <c r="D24" i="40"/>
  <c r="C25" i="40"/>
  <c r="D25" i="40"/>
  <c r="C26" i="40"/>
  <c r="D26" i="40"/>
  <c r="C27" i="40"/>
  <c r="D27" i="40"/>
  <c r="C28" i="40"/>
  <c r="D28" i="40"/>
  <c r="C29" i="40"/>
  <c r="D29" i="40"/>
  <c r="C30" i="40"/>
  <c r="D30" i="40"/>
  <c r="C31" i="40"/>
  <c r="D31" i="40"/>
  <c r="C32" i="40"/>
  <c r="D32" i="40"/>
  <c r="C33" i="40"/>
  <c r="D33" i="40"/>
  <c r="C34" i="40"/>
  <c r="D34" i="40"/>
  <c r="C35" i="40"/>
  <c r="D35" i="40"/>
  <c r="C36" i="40"/>
  <c r="D36" i="40"/>
  <c r="C37" i="40"/>
  <c r="D37" i="40"/>
  <c r="C38" i="40"/>
  <c r="D38" i="40"/>
  <c r="C39" i="40"/>
  <c r="D39" i="40"/>
  <c r="C40" i="40"/>
  <c r="D40" i="40"/>
  <c r="C41" i="40"/>
  <c r="D41" i="40"/>
  <c r="C42" i="40"/>
  <c r="D42" i="40"/>
  <c r="C43" i="40"/>
  <c r="D43" i="40"/>
  <c r="C44" i="40"/>
  <c r="D44" i="40"/>
  <c r="D3" i="40"/>
  <c r="C3" i="40"/>
  <c r="H27" i="39"/>
  <c r="H25" i="39"/>
  <c r="H23" i="39"/>
  <c r="H21" i="39"/>
  <c r="H19" i="39"/>
  <c r="H17" i="39"/>
  <c r="H15" i="39"/>
  <c r="H13" i="39"/>
  <c r="H11" i="39"/>
  <c r="H9" i="39"/>
  <c r="H7" i="39"/>
  <c r="H5" i="39"/>
  <c r="O121" i="37" l="1"/>
  <c r="O120" i="37"/>
  <c r="O112" i="37"/>
  <c r="O111" i="37"/>
  <c r="O117" i="37"/>
  <c r="O56" i="37"/>
  <c r="O114" i="37"/>
  <c r="O170" i="37"/>
  <c r="O171" i="37"/>
  <c r="O72" i="37"/>
  <c r="O115" i="37"/>
  <c r="C46" i="40"/>
  <c r="C47" i="40" s="1"/>
  <c r="F264" i="37" s="1"/>
  <c r="D46" i="40"/>
  <c r="D47" i="40" s="1"/>
  <c r="F306" i="37" s="1"/>
  <c r="C14" i="39"/>
  <c r="C13" i="39"/>
  <c r="C12" i="39"/>
  <c r="C11" i="39"/>
  <c r="C6" i="39"/>
  <c r="C7" i="39"/>
  <c r="C23" i="39"/>
  <c r="C20" i="39"/>
  <c r="B3" i="40"/>
  <c r="B45" i="40"/>
  <c r="B4" i="40"/>
  <c r="B5" i="40"/>
  <c r="B6" i="40"/>
  <c r="B7" i="40"/>
  <c r="B8" i="40"/>
  <c r="B9" i="40"/>
  <c r="B10" i="40"/>
  <c r="B11" i="40"/>
  <c r="B12" i="40"/>
  <c r="B13" i="40"/>
  <c r="B14" i="40"/>
  <c r="B15" i="40"/>
  <c r="B16" i="40"/>
  <c r="B17" i="40"/>
  <c r="B18" i="40"/>
  <c r="B19" i="40"/>
  <c r="B20" i="40"/>
  <c r="B21" i="40"/>
  <c r="B22" i="40"/>
  <c r="B23" i="40"/>
  <c r="B24" i="40"/>
  <c r="B25" i="40"/>
  <c r="B26" i="40"/>
  <c r="B27" i="40"/>
  <c r="B28" i="40"/>
  <c r="B29" i="40"/>
  <c r="B30" i="40"/>
  <c r="B31" i="40"/>
  <c r="B32" i="40"/>
  <c r="B33" i="40"/>
  <c r="B34" i="40"/>
  <c r="B35" i="40"/>
  <c r="B36" i="40"/>
  <c r="B37" i="40"/>
  <c r="B38" i="40"/>
  <c r="B39" i="40"/>
  <c r="B40" i="40"/>
  <c r="B41" i="40"/>
  <c r="B42" i="40"/>
  <c r="B43" i="40"/>
  <c r="B44" i="40"/>
  <c r="G50" i="32"/>
  <c r="G52" i="32"/>
  <c r="B46" i="40" l="1"/>
  <c r="B47" i="40" s="1"/>
  <c r="F215" i="37" s="1"/>
  <c r="M9" i="37"/>
  <c r="M10" i="37"/>
  <c r="M11" i="37"/>
  <c r="M12" i="37"/>
  <c r="M13" i="37"/>
  <c r="M14" i="37"/>
  <c r="M38" i="37"/>
  <c r="M39" i="37"/>
  <c r="M40" i="37"/>
  <c r="M41" i="37"/>
  <c r="M42" i="37"/>
  <c r="M43" i="37"/>
  <c r="M44" i="37"/>
  <c r="M45" i="37"/>
  <c r="M46" i="37"/>
  <c r="M47" i="37"/>
  <c r="M48" i="37"/>
  <c r="M49" i="37"/>
  <c r="M50" i="37"/>
  <c r="M51" i="37"/>
  <c r="M52" i="37"/>
  <c r="M53" i="37"/>
  <c r="M54" i="37"/>
  <c r="M55" i="37"/>
  <c r="M57" i="37"/>
  <c r="M58" i="37"/>
  <c r="M59" i="37"/>
  <c r="M60" i="37"/>
  <c r="M61" i="37"/>
  <c r="M62" i="37"/>
  <c r="M63" i="37"/>
  <c r="M64" i="37"/>
  <c r="M65" i="37"/>
  <c r="M66" i="37"/>
  <c r="M67" i="37"/>
  <c r="M68" i="37"/>
  <c r="M69" i="37"/>
  <c r="M70" i="37"/>
  <c r="M71"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3" i="37"/>
  <c r="M122" i="37"/>
  <c r="M123" i="37"/>
  <c r="M124" i="37"/>
  <c r="M125" i="37"/>
  <c r="M126" i="37"/>
  <c r="M127" i="37"/>
  <c r="M128" i="37"/>
  <c r="M129" i="37"/>
  <c r="M130" i="37"/>
  <c r="M131" i="37"/>
  <c r="M132" i="37"/>
  <c r="M133" i="37"/>
  <c r="M134" i="37"/>
  <c r="M135" i="37"/>
  <c r="M136" i="37"/>
  <c r="M137" i="37"/>
  <c r="M138" i="37"/>
  <c r="M139" i="37"/>
  <c r="M140" i="37"/>
  <c r="M141" i="37"/>
  <c r="M142" i="37"/>
  <c r="M143" i="37"/>
  <c r="M144" i="37"/>
  <c r="M145" i="37"/>
  <c r="M146" i="37"/>
  <c r="M147" i="37"/>
  <c r="M148" i="37"/>
  <c r="M149" i="37"/>
  <c r="M150" i="37"/>
  <c r="M151" i="37"/>
  <c r="M152" i="37"/>
  <c r="M153" i="37"/>
  <c r="M154" i="37"/>
  <c r="M155" i="37"/>
  <c r="M156" i="37"/>
  <c r="M157" i="37"/>
  <c r="M158" i="37"/>
  <c r="M159" i="37"/>
  <c r="M160" i="37"/>
  <c r="M161" i="37"/>
  <c r="M162" i="37"/>
  <c r="M163" i="37"/>
  <c r="M164" i="37"/>
  <c r="M165" i="37"/>
  <c r="M166" i="37"/>
  <c r="M167" i="37"/>
  <c r="M168" i="37"/>
  <c r="M169" i="37"/>
  <c r="M172" i="37"/>
  <c r="M173" i="37"/>
  <c r="M174" i="37"/>
  <c r="M175" i="37"/>
  <c r="M176" i="37"/>
  <c r="M177" i="37"/>
  <c r="M178" i="37"/>
  <c r="M179" i="37"/>
  <c r="M180" i="37"/>
  <c r="M181" i="37"/>
  <c r="M182" i="37"/>
  <c r="M183" i="37"/>
  <c r="M184" i="37"/>
  <c r="M185" i="37"/>
  <c r="M186" i="37"/>
  <c r="M187" i="37"/>
  <c r="M188" i="37"/>
  <c r="M189" i="37"/>
  <c r="M190" i="37"/>
  <c r="M191" i="37"/>
  <c r="M192" i="37"/>
  <c r="M193" i="37"/>
  <c r="M194" i="37"/>
  <c r="M195" i="37"/>
  <c r="M196" i="37"/>
  <c r="M197" i="37"/>
  <c r="M198" i="37"/>
  <c r="M199" i="37"/>
  <c r="M200" i="37"/>
  <c r="M201" i="37"/>
  <c r="M202" i="37"/>
  <c r="M203" i="37"/>
  <c r="M204" i="37"/>
  <c r="M205" i="37"/>
  <c r="M206" i="37"/>
  <c r="M207" i="37"/>
  <c r="M208" i="37"/>
  <c r="M209" i="37"/>
  <c r="M210" i="37"/>
  <c r="M211" i="37"/>
  <c r="M212" i="37"/>
  <c r="M213" i="37"/>
  <c r="M214" i="37"/>
  <c r="M215" i="37"/>
  <c r="M216" i="37"/>
  <c r="M217" i="37"/>
  <c r="M218" i="37"/>
  <c r="M219" i="37"/>
  <c r="M220" i="37"/>
  <c r="M221" i="37"/>
  <c r="M222" i="37"/>
  <c r="M223" i="37"/>
  <c r="M224" i="37"/>
  <c r="M225" i="37"/>
  <c r="M226" i="37"/>
  <c r="M227" i="37"/>
  <c r="M228" i="37"/>
  <c r="M229" i="37"/>
  <c r="M230" i="37"/>
  <c r="M231" i="37"/>
  <c r="M232" i="37"/>
  <c r="M233" i="37"/>
  <c r="M234" i="37"/>
  <c r="M235" i="37"/>
  <c r="M236" i="37"/>
  <c r="M237" i="37"/>
  <c r="M238" i="37"/>
  <c r="M239" i="37"/>
  <c r="M240" i="37"/>
  <c r="M241" i="37"/>
  <c r="M242" i="37"/>
  <c r="M243" i="37"/>
  <c r="M244" i="37"/>
  <c r="M245" i="37"/>
  <c r="M246" i="37"/>
  <c r="M247" i="37"/>
  <c r="M248" i="37"/>
  <c r="M249" i="37"/>
  <c r="M250" i="37"/>
  <c r="M251" i="37"/>
  <c r="M252" i="37"/>
  <c r="M253" i="37"/>
  <c r="M254" i="37"/>
  <c r="M255" i="37"/>
  <c r="M256" i="37"/>
  <c r="M257" i="37"/>
  <c r="M258" i="37"/>
  <c r="M259" i="37"/>
  <c r="M260" i="37"/>
  <c r="M261" i="37"/>
  <c r="M262" i="37"/>
  <c r="M263" i="37"/>
  <c r="M264" i="37"/>
  <c r="M265" i="37"/>
  <c r="M267" i="37"/>
  <c r="M268" i="37"/>
  <c r="M269" i="37"/>
  <c r="M270" i="37"/>
  <c r="M271" i="37"/>
  <c r="M272" i="37"/>
  <c r="M273" i="37"/>
  <c r="M274" i="37"/>
  <c r="M275" i="37"/>
  <c r="M276" i="37"/>
  <c r="M277" i="37"/>
  <c r="M278" i="37"/>
  <c r="M279" i="37"/>
  <c r="M280" i="37"/>
  <c r="M281" i="37"/>
  <c r="M282" i="37"/>
  <c r="M283" i="37"/>
  <c r="M284" i="37"/>
  <c r="M285" i="37"/>
  <c r="M286" i="37"/>
  <c r="M287" i="37"/>
  <c r="M288" i="37"/>
  <c r="M289" i="37"/>
  <c r="M290" i="37"/>
  <c r="M291" i="37"/>
  <c r="M292" i="37"/>
  <c r="M293" i="37"/>
  <c r="M294" i="37"/>
  <c r="M295" i="37"/>
  <c r="M296" i="37"/>
  <c r="M297" i="37"/>
  <c r="M298" i="37"/>
  <c r="M299" i="37"/>
  <c r="M300" i="37"/>
  <c r="M301" i="37"/>
  <c r="M302" i="37"/>
  <c r="M303" i="37"/>
  <c r="M304" i="37"/>
  <c r="M305" i="37"/>
  <c r="M306" i="37"/>
  <c r="M308" i="37"/>
  <c r="M309" i="37"/>
  <c r="M310" i="37"/>
  <c r="M311" i="37"/>
  <c r="M312" i="37"/>
  <c r="M313" i="37"/>
  <c r="M314" i="37"/>
  <c r="M315" i="37"/>
  <c r="M316" i="37"/>
  <c r="M317" i="37"/>
  <c r="M318" i="37"/>
  <c r="M319" i="37"/>
  <c r="M320" i="37"/>
  <c r="M321" i="37"/>
  <c r="M322" i="37"/>
  <c r="M323" i="37"/>
  <c r="M324" i="37"/>
  <c r="M325" i="37"/>
  <c r="M326" i="37"/>
  <c r="M327" i="37"/>
  <c r="M328" i="37"/>
  <c r="M329" i="37"/>
  <c r="M330" i="37"/>
  <c r="M331" i="37"/>
  <c r="M332" i="37"/>
  <c r="M333" i="37"/>
  <c r="M8" i="37" l="1"/>
  <c r="F220" i="37" l="1"/>
  <c r="E213" i="37"/>
  <c r="E266" i="37" l="1"/>
  <c r="K266" i="37" s="1"/>
  <c r="K332" i="37"/>
  <c r="K328" i="37"/>
  <c r="K326" i="37"/>
  <c r="K324" i="37"/>
  <c r="K305" i="37"/>
  <c r="K298" i="37"/>
  <c r="K296" i="37"/>
  <c r="K294" i="37"/>
  <c r="K292" i="37"/>
  <c r="K290" i="37"/>
  <c r="K289" i="37"/>
  <c r="K287" i="37"/>
  <c r="K276" i="37"/>
  <c r="K274" i="37"/>
  <c r="K263" i="37"/>
  <c r="K258" i="37"/>
  <c r="K255" i="37"/>
  <c r="K253" i="37"/>
  <c r="K251" i="37"/>
  <c r="K249" i="37"/>
  <c r="K247" i="37"/>
  <c r="K246" i="37"/>
  <c r="K245" i="37"/>
  <c r="K243" i="37"/>
  <c r="K236" i="37"/>
  <c r="K226" i="37"/>
  <c r="K224" i="37"/>
  <c r="K214" i="37"/>
  <c r="K209" i="37"/>
  <c r="K208" i="37"/>
  <c r="K207" i="37"/>
  <c r="K206" i="37"/>
  <c r="K205" i="37"/>
  <c r="K203" i="37"/>
  <c r="K201" i="37"/>
  <c r="K199" i="37"/>
  <c r="K197" i="37"/>
  <c r="K195" i="37"/>
  <c r="K180" i="37"/>
  <c r="K178" i="37"/>
  <c r="K167" i="37"/>
  <c r="K166" i="37"/>
  <c r="K165" i="37"/>
  <c r="K163" i="37"/>
  <c r="K162" i="37"/>
  <c r="K160" i="37"/>
  <c r="K151" i="37"/>
  <c r="K145" i="37"/>
  <c r="K141" i="37"/>
  <c r="K133" i="37"/>
  <c r="K134" i="37"/>
  <c r="K135" i="37"/>
  <c r="K136" i="37"/>
  <c r="K137" i="37"/>
  <c r="K138" i="37"/>
  <c r="K139" i="37"/>
  <c r="K132" i="37"/>
  <c r="K124" i="37"/>
  <c r="K125" i="37"/>
  <c r="K126" i="37"/>
  <c r="K127" i="37"/>
  <c r="K128" i="37"/>
  <c r="K129" i="37"/>
  <c r="K130" i="37"/>
  <c r="K123" i="37"/>
  <c r="K105" i="37"/>
  <c r="K102" i="37"/>
  <c r="K99" i="37"/>
  <c r="K96" i="37"/>
  <c r="K104" i="37"/>
  <c r="K101" i="37"/>
  <c r="K98" i="37"/>
  <c r="K95" i="37"/>
  <c r="K93" i="37"/>
  <c r="K92" i="37"/>
  <c r="K83" i="37"/>
  <c r="K76" i="37"/>
  <c r="K60" i="37"/>
  <c r="K50" i="37"/>
  <c r="F257" i="37" l="1"/>
  <c r="N332" i="37"/>
  <c r="N328" i="37"/>
  <c r="N326" i="37"/>
  <c r="Q326" i="37" s="1"/>
  <c r="N325" i="37"/>
  <c r="K325" i="37"/>
  <c r="N324" i="37"/>
  <c r="Q324" i="37" s="1"/>
  <c r="N305" i="37"/>
  <c r="N298" i="37"/>
  <c r="N296" i="37"/>
  <c r="N294" i="37"/>
  <c r="N292" i="37"/>
  <c r="N290" i="37"/>
  <c r="N289" i="37"/>
  <c r="Q289" i="37" s="1"/>
  <c r="N288" i="37"/>
  <c r="K288" i="37"/>
  <c r="N287" i="37"/>
  <c r="Q287" i="37" s="1"/>
  <c r="N276" i="37"/>
  <c r="N274" i="37"/>
  <c r="N265" i="37"/>
  <c r="K265" i="37"/>
  <c r="N263" i="37"/>
  <c r="N258" i="37"/>
  <c r="N255" i="37"/>
  <c r="N253" i="37"/>
  <c r="N251" i="37"/>
  <c r="N249" i="37"/>
  <c r="N247" i="37"/>
  <c r="N246" i="37"/>
  <c r="N245" i="37"/>
  <c r="N244" i="37"/>
  <c r="K244" i="37"/>
  <c r="N243" i="37"/>
  <c r="N236" i="37"/>
  <c r="N226" i="37"/>
  <c r="N224" i="37"/>
  <c r="N216" i="37"/>
  <c r="K216" i="37"/>
  <c r="N214" i="37"/>
  <c r="N209" i="37"/>
  <c r="N208" i="37"/>
  <c r="N207" i="37"/>
  <c r="N206" i="37"/>
  <c r="N205" i="37"/>
  <c r="N203" i="37"/>
  <c r="N202" i="37"/>
  <c r="K202" i="37"/>
  <c r="N201" i="37"/>
  <c r="N200" i="37"/>
  <c r="K200" i="37"/>
  <c r="N199" i="37"/>
  <c r="N198" i="37"/>
  <c r="K198" i="37"/>
  <c r="N197" i="37"/>
  <c r="N196" i="37"/>
  <c r="K196" i="37"/>
  <c r="N195" i="37"/>
  <c r="N194" i="37"/>
  <c r="K194" i="37"/>
  <c r="N180" i="37"/>
  <c r="N178" i="37"/>
  <c r="N167" i="37"/>
  <c r="N166" i="37"/>
  <c r="N165" i="37"/>
  <c r="N163" i="37"/>
  <c r="N162" i="37"/>
  <c r="N160" i="37"/>
  <c r="N151" i="37"/>
  <c r="N145" i="37"/>
  <c r="N141" i="37"/>
  <c r="N139" i="37"/>
  <c r="N138" i="37"/>
  <c r="N137" i="37"/>
  <c r="N136" i="37"/>
  <c r="N135" i="37"/>
  <c r="N134" i="37"/>
  <c r="N133" i="37"/>
  <c r="N132" i="37"/>
  <c r="N130" i="37"/>
  <c r="N129" i="37"/>
  <c r="N128" i="37"/>
  <c r="N127" i="37"/>
  <c r="N126" i="37"/>
  <c r="N125" i="37"/>
  <c r="N124" i="37"/>
  <c r="N123" i="37"/>
  <c r="N105" i="37"/>
  <c r="N104" i="37"/>
  <c r="N102" i="37"/>
  <c r="N101" i="37"/>
  <c r="N99" i="37"/>
  <c r="N98" i="37"/>
  <c r="N96" i="37"/>
  <c r="N95" i="37"/>
  <c r="N93" i="37"/>
  <c r="N92" i="37"/>
  <c r="N77" i="37"/>
  <c r="K77" i="37"/>
  <c r="N76" i="37"/>
  <c r="N60" i="37"/>
  <c r="N50" i="37"/>
  <c r="K46" i="37"/>
  <c r="N46" i="37"/>
  <c r="N13" i="37"/>
  <c r="K8" i="37"/>
  <c r="B333" i="37" l="1"/>
  <c r="B332" i="37"/>
  <c r="B329" i="37"/>
  <c r="B330" i="37"/>
  <c r="B328" i="37"/>
  <c r="B325" i="37"/>
  <c r="B326" i="37"/>
  <c r="B324" i="37"/>
  <c r="B319" i="37"/>
  <c r="B320" i="37"/>
  <c r="B318" i="37"/>
  <c r="N333" i="37"/>
  <c r="Q333" i="37" s="1"/>
  <c r="K333" i="37"/>
  <c r="Q332" i="37"/>
  <c r="O332" i="37"/>
  <c r="N330" i="37"/>
  <c r="Q330" i="37" s="1"/>
  <c r="K330" i="37"/>
  <c r="N329" i="37"/>
  <c r="Q329" i="37" s="1"/>
  <c r="K329" i="37"/>
  <c r="Q328" i="37"/>
  <c r="Q325" i="37"/>
  <c r="O325" i="37"/>
  <c r="N320" i="37"/>
  <c r="Q320" i="37" s="1"/>
  <c r="K320" i="37"/>
  <c r="N319" i="37"/>
  <c r="Q319" i="37" s="1"/>
  <c r="K319" i="37"/>
  <c r="N318" i="37"/>
  <c r="Q318" i="37" s="1"/>
  <c r="K318" i="37"/>
  <c r="N314" i="37"/>
  <c r="Q314" i="37" s="1"/>
  <c r="K314" i="37"/>
  <c r="N313" i="37"/>
  <c r="Q313" i="37" s="1"/>
  <c r="O313" i="37"/>
  <c r="K313" i="37"/>
  <c r="N312" i="37"/>
  <c r="Q312" i="37" s="1"/>
  <c r="K312" i="37"/>
  <c r="N311" i="37"/>
  <c r="Q311" i="37" s="1"/>
  <c r="K311" i="37"/>
  <c r="N306" i="37"/>
  <c r="K306" i="37"/>
  <c r="N304" i="37"/>
  <c r="O304" i="37" s="1"/>
  <c r="K304" i="37"/>
  <c r="N300" i="37"/>
  <c r="Q300" i="37" s="1"/>
  <c r="K300" i="37"/>
  <c r="Q298" i="37"/>
  <c r="N297" i="37"/>
  <c r="Q297" i="37" s="1"/>
  <c r="K297" i="37"/>
  <c r="Q296" i="37"/>
  <c r="Q294" i="37"/>
  <c r="N293" i="37"/>
  <c r="Q293" i="37" s="1"/>
  <c r="K293" i="37"/>
  <c r="Q292" i="37"/>
  <c r="Q290" i="37"/>
  <c r="Q288" i="37"/>
  <c r="N283" i="37"/>
  <c r="Q283" i="37" s="1"/>
  <c r="K283" i="37"/>
  <c r="N282" i="37"/>
  <c r="Q282" i="37" s="1"/>
  <c r="K282" i="37"/>
  <c r="N281" i="37"/>
  <c r="Q281" i="37" s="1"/>
  <c r="K281" i="37"/>
  <c r="N277" i="37"/>
  <c r="Q277" i="37" s="1"/>
  <c r="K277" i="37"/>
  <c r="Q276" i="37"/>
  <c r="N275" i="37"/>
  <c r="Q275" i="37" s="1"/>
  <c r="K275" i="37"/>
  <c r="Q274" i="37"/>
  <c r="O274" i="37"/>
  <c r="N273" i="37"/>
  <c r="Q273" i="37" s="1"/>
  <c r="K273" i="37"/>
  <c r="N272" i="37"/>
  <c r="Q272" i="37" s="1"/>
  <c r="K272" i="37"/>
  <c r="N271" i="37"/>
  <c r="Q271" i="37" s="1"/>
  <c r="K271" i="37"/>
  <c r="N270" i="37"/>
  <c r="Q270" i="37" s="1"/>
  <c r="K270" i="37"/>
  <c r="N264" i="37"/>
  <c r="K264" i="37"/>
  <c r="O263" i="37"/>
  <c r="N262" i="37"/>
  <c r="K262" i="37"/>
  <c r="N257" i="37"/>
  <c r="K257" i="37"/>
  <c r="N254" i="37"/>
  <c r="K254" i="37"/>
  <c r="N250" i="37"/>
  <c r="K250" i="37"/>
  <c r="O249" i="37"/>
  <c r="N239" i="37"/>
  <c r="O239" i="37" s="1"/>
  <c r="K239" i="37"/>
  <c r="N238" i="37"/>
  <c r="K238" i="37"/>
  <c r="N237" i="37"/>
  <c r="K237" i="37"/>
  <c r="N235" i="37"/>
  <c r="K235" i="37"/>
  <c r="N234" i="37"/>
  <c r="K234" i="37"/>
  <c r="N233" i="37"/>
  <c r="O233" i="37" s="1"/>
  <c r="K233" i="37"/>
  <c r="N232" i="37"/>
  <c r="K232" i="37"/>
  <c r="N228" i="37"/>
  <c r="K228" i="37"/>
  <c r="N227" i="37"/>
  <c r="K227" i="37"/>
  <c r="O226" i="37"/>
  <c r="N225" i="37"/>
  <c r="K225" i="37"/>
  <c r="N223" i="37"/>
  <c r="K223" i="37"/>
  <c r="N222" i="37"/>
  <c r="K222" i="37"/>
  <c r="N221" i="37"/>
  <c r="K221" i="37"/>
  <c r="N220" i="37"/>
  <c r="K220" i="37"/>
  <c r="N215" i="37"/>
  <c r="K215" i="37"/>
  <c r="O214" i="37"/>
  <c r="N43" i="37"/>
  <c r="K43" i="37"/>
  <c r="N192" i="37"/>
  <c r="K192" i="37"/>
  <c r="N191" i="37"/>
  <c r="K191" i="37"/>
  <c r="N190" i="37"/>
  <c r="K190" i="37"/>
  <c r="N189" i="37"/>
  <c r="K189" i="37"/>
  <c r="N188" i="37"/>
  <c r="K188" i="37"/>
  <c r="N186" i="37"/>
  <c r="K186" i="37"/>
  <c r="N185" i="37"/>
  <c r="K185" i="37"/>
  <c r="N184" i="37"/>
  <c r="K184" i="37"/>
  <c r="N183" i="37"/>
  <c r="K183" i="37"/>
  <c r="N182" i="37"/>
  <c r="K182" i="37"/>
  <c r="N179" i="37"/>
  <c r="K179" i="37"/>
  <c r="N177" i="37"/>
  <c r="K177" i="37"/>
  <c r="N176" i="37"/>
  <c r="K176" i="37"/>
  <c r="N175" i="37"/>
  <c r="K175" i="37"/>
  <c r="N169" i="37"/>
  <c r="K169" i="37"/>
  <c r="N168" i="37"/>
  <c r="K168" i="37"/>
  <c r="O166" i="37"/>
  <c r="O160" i="37"/>
  <c r="N159" i="37"/>
  <c r="K159" i="37"/>
  <c r="N158" i="37"/>
  <c r="K158" i="37"/>
  <c r="N157" i="37"/>
  <c r="K157" i="37"/>
  <c r="N153" i="37"/>
  <c r="K153" i="37"/>
  <c r="N152" i="37"/>
  <c r="K152" i="37"/>
  <c r="N150" i="37"/>
  <c r="K150" i="37"/>
  <c r="N146" i="37"/>
  <c r="K146" i="37"/>
  <c r="O138" i="37"/>
  <c r="O134" i="37"/>
  <c r="O129" i="37"/>
  <c r="O125" i="37"/>
  <c r="N107" i="37"/>
  <c r="K107" i="37"/>
  <c r="O105" i="37"/>
  <c r="N88" i="37"/>
  <c r="K88" i="37"/>
  <c r="O83" i="37"/>
  <c r="N82" i="37"/>
  <c r="K82" i="37"/>
  <c r="N81" i="37"/>
  <c r="K81" i="37"/>
  <c r="N71" i="37"/>
  <c r="K71" i="37"/>
  <c r="N70" i="37"/>
  <c r="K70" i="37"/>
  <c r="N69" i="37"/>
  <c r="K69" i="37"/>
  <c r="N65" i="37"/>
  <c r="K65" i="37"/>
  <c r="N64" i="37"/>
  <c r="K64" i="37"/>
  <c r="N63" i="37"/>
  <c r="K63" i="37"/>
  <c r="N62" i="37"/>
  <c r="K62" i="37"/>
  <c r="N61" i="37"/>
  <c r="K61" i="37"/>
  <c r="N84" i="37"/>
  <c r="K84" i="37"/>
  <c r="N55" i="37"/>
  <c r="K55" i="37"/>
  <c r="N51" i="37"/>
  <c r="K51" i="37"/>
  <c r="N45" i="37"/>
  <c r="K45" i="37"/>
  <c r="N44" i="37"/>
  <c r="K44" i="37"/>
  <c r="N42" i="37"/>
  <c r="K42" i="37"/>
  <c r="N41" i="37"/>
  <c r="K41" i="37"/>
  <c r="N14" i="37"/>
  <c r="K14" i="37"/>
  <c r="N11" i="37"/>
  <c r="K11" i="37"/>
  <c r="N10" i="37"/>
  <c r="K10" i="37"/>
  <c r="N9" i="37"/>
  <c r="K9" i="37"/>
  <c r="N8" i="37"/>
  <c r="O314" i="37" l="1"/>
  <c r="O329" i="37"/>
  <c r="O312" i="37"/>
  <c r="O319" i="37"/>
  <c r="O283" i="37"/>
  <c r="Q302" i="37"/>
  <c r="Q2" i="37" s="1"/>
  <c r="C19" i="39" s="1"/>
  <c r="O300" i="37"/>
  <c r="Q335" i="37"/>
  <c r="Q3" i="37" s="1"/>
  <c r="C22" i="39" s="1"/>
  <c r="O14" i="37"/>
  <c r="O45" i="37"/>
  <c r="O55" i="37"/>
  <c r="O64" i="37"/>
  <c r="O71" i="37"/>
  <c r="O82" i="37"/>
  <c r="O88" i="37"/>
  <c r="O153" i="37"/>
  <c r="O175" i="37"/>
  <c r="O184" i="37"/>
  <c r="O189" i="37"/>
  <c r="O273" i="37"/>
  <c r="O320" i="37"/>
  <c r="O306" i="37"/>
  <c r="O11" i="37"/>
  <c r="O42" i="37"/>
  <c r="O62" i="37"/>
  <c r="O146" i="37"/>
  <c r="O158" i="37"/>
  <c r="O168" i="37"/>
  <c r="O177" i="37"/>
  <c r="O179" i="37"/>
  <c r="O182" i="37"/>
  <c r="O186" i="37"/>
  <c r="O191" i="37"/>
  <c r="O228" i="37"/>
  <c r="O235" i="37"/>
  <c r="O237" i="37"/>
  <c r="O270" i="37"/>
  <c r="O271" i="37"/>
  <c r="O297" i="37"/>
  <c r="O275" i="37"/>
  <c r="O220" i="37"/>
  <c r="O9" i="37"/>
  <c r="O222" i="37"/>
  <c r="O254" i="37"/>
  <c r="O69" i="37"/>
  <c r="O8" i="37"/>
  <c r="O41" i="37"/>
  <c r="O84" i="37"/>
  <c r="O61" i="37"/>
  <c r="O65" i="37"/>
  <c r="O157" i="37"/>
  <c r="O176" i="37"/>
  <c r="O185" i="37"/>
  <c r="O190" i="37"/>
  <c r="O43" i="37"/>
  <c r="O215" i="37"/>
  <c r="O221" i="37"/>
  <c r="O232" i="37"/>
  <c r="O238" i="37"/>
  <c r="O250" i="37"/>
  <c r="O277" i="37"/>
  <c r="O281" i="37"/>
  <c r="O282" i="37"/>
  <c r="O318" i="37"/>
  <c r="O330" i="37"/>
  <c r="O10" i="37"/>
  <c r="O44" i="37"/>
  <c r="O51" i="37"/>
  <c r="O63" i="37"/>
  <c r="O70" i="37"/>
  <c r="O81" i="37"/>
  <c r="O107" i="37"/>
  <c r="O150" i="37"/>
  <c r="O152" i="37"/>
  <c r="O159" i="37"/>
  <c r="O169" i="37"/>
  <c r="O183" i="37"/>
  <c r="O188" i="37"/>
  <c r="O192" i="37"/>
  <c r="O223" i="37"/>
  <c r="O225" i="37"/>
  <c r="O227" i="37"/>
  <c r="O234" i="37"/>
  <c r="O257" i="37"/>
  <c r="O262" i="37"/>
  <c r="O264" i="37"/>
  <c r="O272" i="37"/>
  <c r="O293" i="37"/>
  <c r="O311" i="37"/>
  <c r="O333" i="37"/>
  <c r="O296" i="37"/>
  <c r="O294" i="37"/>
  <c r="O287" i="37"/>
  <c r="O328" i="37"/>
  <c r="O326" i="37"/>
  <c r="O324" i="37"/>
  <c r="O305" i="37"/>
  <c r="O298" i="37"/>
  <c r="O292" i="37"/>
  <c r="O290" i="37"/>
  <c r="O288" i="37"/>
  <c r="O289" i="37"/>
  <c r="O276" i="37"/>
  <c r="O265" i="37"/>
  <c r="O246" i="37"/>
  <c r="O244" i="37"/>
  <c r="O258" i="37"/>
  <c r="O255" i="37"/>
  <c r="O253" i="37"/>
  <c r="O251" i="37"/>
  <c r="O247" i="37"/>
  <c r="O245" i="37"/>
  <c r="O243" i="37"/>
  <c r="O236" i="37"/>
  <c r="O224" i="37"/>
  <c r="O216" i="37"/>
  <c r="O202" i="37"/>
  <c r="O201" i="37"/>
  <c r="O198" i="37"/>
  <c r="O197" i="37"/>
  <c r="O194" i="37"/>
  <c r="O207" i="37"/>
  <c r="O206" i="37"/>
  <c r="O196" i="37"/>
  <c r="O200" i="37"/>
  <c r="O205" i="37"/>
  <c r="O209" i="37"/>
  <c r="O195" i="37"/>
  <c r="O199" i="37"/>
  <c r="O203" i="37"/>
  <c r="O208" i="37"/>
  <c r="O180" i="37"/>
  <c r="O178" i="37"/>
  <c r="O167" i="37"/>
  <c r="O165" i="37"/>
  <c r="O163" i="37"/>
  <c r="O162" i="37"/>
  <c r="O151" i="37"/>
  <c r="O145" i="37"/>
  <c r="O128" i="37"/>
  <c r="O124" i="37"/>
  <c r="O137" i="37"/>
  <c r="O133" i="37"/>
  <c r="O123" i="37"/>
  <c r="O127" i="37"/>
  <c r="O132" i="37"/>
  <c r="O136" i="37"/>
  <c r="O141" i="37"/>
  <c r="O126" i="37"/>
  <c r="O130" i="37"/>
  <c r="O135" i="37"/>
  <c r="O139" i="37"/>
  <c r="O104" i="37"/>
  <c r="O99" i="37"/>
  <c r="O98" i="37"/>
  <c r="O93" i="37"/>
  <c r="O92" i="37"/>
  <c r="O76" i="37"/>
  <c r="O96" i="37"/>
  <c r="O102" i="37"/>
  <c r="O95" i="37"/>
  <c r="O101" i="37"/>
  <c r="O77" i="37"/>
  <c r="O60" i="37"/>
  <c r="O50" i="37"/>
  <c r="O46" i="37"/>
  <c r="O13" i="37"/>
  <c r="S8" i="32" l="1"/>
  <c r="C13" i="32" l="1"/>
  <c r="W17" i="32"/>
  <c r="K16" i="32"/>
  <c r="O17" i="32"/>
  <c r="G18" i="32"/>
  <c r="W8" i="32"/>
  <c r="W22" i="32"/>
  <c r="W23" i="32"/>
  <c r="W40" i="32"/>
  <c r="W20" i="32"/>
  <c r="W11" i="32"/>
  <c r="W4" i="32"/>
  <c r="W3" i="32" l="1"/>
  <c r="W5" i="32"/>
  <c r="W6" i="32"/>
  <c r="W7" i="32"/>
  <c r="W9" i="32"/>
  <c r="W10" i="32"/>
  <c r="W12" i="32"/>
  <c r="W13" i="32"/>
  <c r="W14" i="32"/>
  <c r="W15" i="32"/>
  <c r="W16" i="32"/>
  <c r="W18" i="32"/>
  <c r="W19" i="32"/>
  <c r="W21" i="32"/>
  <c r="W24" i="32"/>
  <c r="W33" i="32"/>
  <c r="W25" i="32"/>
  <c r="W26" i="32"/>
  <c r="W27" i="32"/>
  <c r="W28" i="32"/>
  <c r="W29" i="32"/>
  <c r="W30" i="32"/>
  <c r="W31" i="32"/>
  <c r="W32" i="32"/>
  <c r="W34" i="32"/>
  <c r="W35" i="32"/>
  <c r="W36" i="32"/>
  <c r="W37" i="32"/>
  <c r="W38" i="32"/>
  <c r="W39" i="32"/>
  <c r="W2" i="32"/>
  <c r="S18" i="32"/>
  <c r="O30" i="32"/>
  <c r="K35" i="32"/>
  <c r="G32" i="32"/>
  <c r="C26" i="32"/>
  <c r="S26" i="32" l="1"/>
  <c r="S33" i="32"/>
  <c r="S29" i="32"/>
  <c r="S28" i="32"/>
  <c r="S2" i="32"/>
  <c r="S23" i="32"/>
  <c r="S24" i="32"/>
  <c r="S25" i="32"/>
  <c r="S7" i="32"/>
  <c r="S27" i="32"/>
  <c r="S30" i="32"/>
  <c r="S5" i="32"/>
  <c r="S14" i="32"/>
  <c r="S16" i="32"/>
  <c r="S13" i="32"/>
  <c r="S3" i="32"/>
  <c r="S21" i="32"/>
  <c r="S19" i="32"/>
  <c r="S17" i="32"/>
  <c r="S4" i="32"/>
  <c r="S31" i="32"/>
  <c r="S32" i="32"/>
  <c r="S12" i="32"/>
  <c r="S11" i="32"/>
  <c r="S9" i="32"/>
  <c r="S20" i="32"/>
  <c r="S22" i="32"/>
  <c r="S6" i="32"/>
  <c r="S10" i="32"/>
  <c r="S15" i="32"/>
  <c r="O24" i="32"/>
  <c r="O43" i="32"/>
  <c r="O44" i="32"/>
  <c r="O40" i="32"/>
  <c r="O39" i="32"/>
  <c r="O13" i="32"/>
  <c r="O3" i="32"/>
  <c r="O35" i="32"/>
  <c r="O38" i="32"/>
  <c r="O36" i="32"/>
  <c r="O37" i="32"/>
  <c r="O12" i="32"/>
  <c r="O32" i="32"/>
  <c r="O11" i="32"/>
  <c r="O41" i="32"/>
  <c r="O6" i="32"/>
  <c r="O22" i="32"/>
  <c r="O48" i="32"/>
  <c r="O23" i="32"/>
  <c r="O26" i="32"/>
  <c r="O25" i="32"/>
  <c r="O34" i="32"/>
  <c r="O21" i="32"/>
  <c r="O4" i="32"/>
  <c r="O33" i="32"/>
  <c r="O45" i="32"/>
  <c r="O9" i="32"/>
  <c r="O31" i="32"/>
  <c r="O27" i="32"/>
  <c r="O29" i="32"/>
  <c r="O5" i="32"/>
  <c r="O10" i="32"/>
  <c r="O47" i="32"/>
  <c r="O19" i="32"/>
  <c r="O18" i="32"/>
  <c r="O49" i="32"/>
  <c r="O15" i="32"/>
  <c r="O14" i="32"/>
  <c r="O42" i="32"/>
  <c r="O8" i="32"/>
  <c r="O7" i="32"/>
  <c r="O16" i="32"/>
  <c r="O46" i="32"/>
  <c r="O2" i="32"/>
  <c r="O20" i="32"/>
  <c r="O28" i="32"/>
  <c r="K31" i="32"/>
  <c r="K45" i="32"/>
  <c r="K12" i="32"/>
  <c r="K3" i="32"/>
  <c r="K41" i="32"/>
  <c r="K44" i="32"/>
  <c r="K42" i="32"/>
  <c r="K43" i="32"/>
  <c r="K11" i="32"/>
  <c r="K38" i="32"/>
  <c r="K10" i="32"/>
  <c r="K6" i="32"/>
  <c r="K49" i="32"/>
  <c r="K20" i="32"/>
  <c r="K23" i="32"/>
  <c r="K51" i="32"/>
  <c r="K24" i="32"/>
  <c r="K26" i="32"/>
  <c r="K33" i="32"/>
  <c r="K25" i="32"/>
  <c r="K40" i="32"/>
  <c r="K22" i="32"/>
  <c r="K4" i="32"/>
  <c r="K39" i="32"/>
  <c r="K9" i="32"/>
  <c r="K29" i="32"/>
  <c r="K19" i="32"/>
  <c r="K28" i="32"/>
  <c r="K36" i="32"/>
  <c r="K34" i="32"/>
  <c r="K30" i="32"/>
  <c r="K32" i="32"/>
  <c r="K5" i="32"/>
  <c r="K46" i="32"/>
  <c r="K47" i="32"/>
  <c r="K53" i="32"/>
  <c r="K18" i="32"/>
  <c r="K17" i="32"/>
  <c r="K13" i="32"/>
  <c r="K48" i="32"/>
  <c r="K27" i="32"/>
  <c r="K8" i="32"/>
  <c r="K37" i="32"/>
  <c r="K50" i="32"/>
  <c r="K7" i="32"/>
  <c r="K15" i="32"/>
  <c r="K2" i="32"/>
  <c r="K21" i="32"/>
  <c r="K52" i="32"/>
  <c r="K14" i="32"/>
  <c r="G46" i="32"/>
  <c r="G47" i="32"/>
  <c r="G43" i="32"/>
  <c r="G42" i="32"/>
  <c r="G13" i="32"/>
  <c r="G3" i="32"/>
  <c r="G38" i="32"/>
  <c r="G41" i="32"/>
  <c r="G39" i="32"/>
  <c r="G40" i="32"/>
  <c r="G12" i="32"/>
  <c r="G35" i="32"/>
  <c r="G11" i="32"/>
  <c r="G44" i="32"/>
  <c r="G6" i="32"/>
  <c r="G23" i="32"/>
  <c r="G51" i="32"/>
  <c r="G24" i="32"/>
  <c r="G26" i="32"/>
  <c r="G30" i="32"/>
  <c r="G25" i="32"/>
  <c r="G37" i="32"/>
  <c r="G22" i="32"/>
  <c r="G4" i="32"/>
  <c r="G36" i="32"/>
  <c r="G49" i="32"/>
  <c r="G48" i="32"/>
  <c r="G9" i="32"/>
  <c r="G33" i="32"/>
  <c r="G31" i="32"/>
  <c r="G27" i="32"/>
  <c r="G29" i="32"/>
  <c r="G5" i="32"/>
  <c r="G10" i="32"/>
  <c r="G20" i="32"/>
  <c r="G19" i="32"/>
  <c r="G15" i="32"/>
  <c r="G14" i="32"/>
  <c r="G45" i="32"/>
  <c r="G8" i="32"/>
  <c r="G34" i="32"/>
  <c r="G7" i="32"/>
  <c r="G17" i="32"/>
  <c r="G2" i="32"/>
  <c r="G16" i="32"/>
  <c r="G21" i="32"/>
  <c r="G28" i="32"/>
  <c r="C24" i="32"/>
  <c r="C35" i="32"/>
  <c r="C11" i="32"/>
  <c r="C3" i="32"/>
  <c r="C31" i="32"/>
  <c r="C34" i="32"/>
  <c r="C32" i="32"/>
  <c r="C33" i="32"/>
  <c r="C10" i="32"/>
  <c r="C28" i="32"/>
  <c r="C9" i="32"/>
  <c r="C6" i="32"/>
  <c r="C19" i="32"/>
  <c r="C37" i="32"/>
  <c r="C20" i="32"/>
  <c r="C22" i="32"/>
  <c r="C21" i="32"/>
  <c r="C30" i="32"/>
  <c r="C18" i="32"/>
  <c r="C4" i="32"/>
  <c r="C23" i="32"/>
  <c r="C25" i="32"/>
  <c r="C5" i="32"/>
  <c r="C15" i="32"/>
  <c r="C14" i="32"/>
  <c r="C36" i="32"/>
  <c r="C8" i="32"/>
  <c r="C27" i="32"/>
  <c r="C7" i="32"/>
  <c r="C12" i="32"/>
  <c r="C2" i="32"/>
  <c r="C16" i="32"/>
  <c r="C38" i="32"/>
  <c r="C17" i="32" l="1"/>
  <c r="C29" i="32"/>
</calcChain>
</file>

<file path=xl/sharedStrings.xml><?xml version="1.0" encoding="utf-8"?>
<sst xmlns="http://schemas.openxmlformats.org/spreadsheetml/2006/main" count="8934" uniqueCount="3668">
  <si>
    <t>How to fill in the Certificate</t>
  </si>
  <si>
    <t>*</t>
  </si>
  <si>
    <t>Choose certificate</t>
  </si>
  <si>
    <t>In the top left corner you will find a list of different types of certificates. Choose the one that best suits your item. Theese are the choices: Utensils, Food, Non Food, Alcoholic beverages, Fresh Fish and Customer unique.</t>
  </si>
  <si>
    <t>The choice of type will help you find the important fields to fill in</t>
  </si>
  <si>
    <t>Important Fields</t>
  </si>
  <si>
    <t>After the choice of certificate type some fields have been coloured grey. These fields are the one considered to be extra important. There will probably be some fields you cannot fill in (even thou they are grey) depending on the item you have. The grey fields should not be seen as mandatory, it’s just a guide to help the both of us.</t>
  </si>
  <si>
    <t>Control of weights</t>
  </si>
  <si>
    <t>In some of the fields conserning weights there are a control to make sure that the weigts are filled in correctly</t>
  </si>
  <si>
    <t>The gross weight (T4020) control makes sure the gross weight matches the net content (T0082) plus the weight of the packaging (T0190). Please observe that the packaging weight field is a few rows below the net content (under the "Packaging" heading)</t>
  </si>
  <si>
    <t>There is also a control for the packaging weights (T0190) to make sure that it matches på different material weights (T1189)</t>
  </si>
  <si>
    <t>Data Validation</t>
  </si>
  <si>
    <t>Some fields contain rules för data validation.</t>
  </si>
  <si>
    <t>Transaltion</t>
  </si>
  <si>
    <t>Ja = Yes</t>
  </si>
  <si>
    <t>Nej = No</t>
  </si>
  <si>
    <t>Avbryt = Cancel</t>
  </si>
  <si>
    <t>Hjälp = Help</t>
  </si>
  <si>
    <t>If you try to put, for example, letters in a field that only allows digits this message will pop up.</t>
  </si>
  <si>
    <r>
      <rPr>
        <b/>
        <sz val="10"/>
        <rFont val="Arial"/>
        <family val="2"/>
      </rPr>
      <t>Translation:</t>
    </r>
    <r>
      <rPr>
        <sz val="10"/>
        <rFont val="Arial"/>
        <family val="2"/>
      </rPr>
      <t xml:space="preserve"> The Value does not match the data validation limitations defined for this cell.</t>
    </r>
  </si>
  <si>
    <t>Försök igen =  Try again</t>
  </si>
  <si>
    <t>Minimize headings</t>
  </si>
  <si>
    <t>In order to make the cirtificate easier to survey you can minimize som headings. For example: if your item is a meatball you can minimize the heading för dangerous goods.</t>
  </si>
  <si>
    <t>GS1-link</t>
  </si>
  <si>
    <t>In every row there is a reference to a T-code (GS1 code)</t>
  </si>
  <si>
    <t>With this code you will find an explaination and some examples in the guide provided on the GS1 web page. In the top of the certitificate you will find a link to the GS1 web page.</t>
  </si>
  <si>
    <t>Search for "Trade Item Information Guideline" on the web page.</t>
  </si>
  <si>
    <t>Fill in and Save</t>
  </si>
  <si>
    <t>When you are finished filling in the certificate, save and name the file with the namn of the company followed to the trade item GTIN or your article number and the name of the trade item.</t>
  </si>
  <si>
    <t>E.g. The Food Company 7340012345678 Cottage Cheese</t>
  </si>
  <si>
    <t>E.g. The Food Company 11840 Cottage Cheese</t>
  </si>
  <si>
    <t>Send the certificate to: varucertifikat@martinservera.se</t>
  </si>
  <si>
    <t>If there is any imformation missing the certificate will be sent back to the sender.</t>
  </si>
  <si>
    <t>Important</t>
  </si>
  <si>
    <t>It is important that you use the latest version of the certificate. Therefore always download the latest version from our web page.</t>
  </si>
  <si>
    <t>https://www.martinservera.se/in-english/supplier-to-martin-servera/article-certificate</t>
  </si>
  <si>
    <t>Save your certificates so that you in the future will be able to send us updates, if needed,</t>
  </si>
  <si>
    <t>Version:</t>
  </si>
  <si>
    <t>Type of certificate</t>
  </si>
  <si>
    <t>Mellan</t>
  </si>
  <si>
    <t>- Choose from list -</t>
  </si>
  <si>
    <t>Topp</t>
  </si>
  <si>
    <t>Viktig Fält</t>
  </si>
  <si>
    <t>Kontroll "Dummy"-GTIN</t>
  </si>
  <si>
    <t>T-kod</t>
  </si>
  <si>
    <t>Anpassad T-kod</t>
  </si>
  <si>
    <t>GS1-kod/Fritext</t>
  </si>
  <si>
    <t>Ifyllt i E</t>
  </si>
  <si>
    <t>Markera E</t>
  </si>
  <si>
    <t>Supplier</t>
  </si>
  <si>
    <t>Information provider of trade item, name (T3807)</t>
  </si>
  <si>
    <t>* Company name</t>
  </si>
  <si>
    <t>T3807</t>
  </si>
  <si>
    <t>T3807-1</t>
  </si>
  <si>
    <t>VAT number (T0064)</t>
  </si>
  <si>
    <t>T0064</t>
  </si>
  <si>
    <t>T0064-1</t>
  </si>
  <si>
    <t>The Global Location Number (GLN)  (T1124)</t>
  </si>
  <si>
    <t>* Identity, according to GS1's identification system.</t>
  </si>
  <si>
    <t>T1124</t>
  </si>
  <si>
    <t>T1124-1</t>
  </si>
  <si>
    <t>Information provider identificationnumber at Martin &amp; Servera</t>
  </si>
  <si>
    <t>Lev-nummer</t>
  </si>
  <si>
    <t>MS-1</t>
  </si>
  <si>
    <t>Document command, New, Change, Correction (T0153)</t>
  </si>
  <si>
    <t>New</t>
  </si>
  <si>
    <t>* Code indicating if the information is an addition, a change, or a correction.</t>
  </si>
  <si>
    <t>T0153</t>
  </si>
  <si>
    <t>T0153-1</t>
  </si>
  <si>
    <t>Kod</t>
  </si>
  <si>
    <t>Effective date time (YYYY-MM-DD) (T3806)</t>
  </si>
  <si>
    <t>* Date and point of time from which the information in this business document is effective</t>
  </si>
  <si>
    <t>T3806</t>
  </si>
  <si>
    <t>T3806-1</t>
  </si>
  <si>
    <t>Trade Item</t>
  </si>
  <si>
    <r>
      <t xml:space="preserve">Functional name. (T0018) </t>
    </r>
    <r>
      <rPr>
        <b/>
        <sz val="10"/>
        <color rgb="FFFF0000"/>
        <rFont val="Calibri"/>
        <family val="2"/>
        <scheme val="minor"/>
      </rPr>
      <t>(Swedish)</t>
    </r>
  </si>
  <si>
    <r>
      <t xml:space="preserve">* May not contain data about e.g. brand, size or weight. </t>
    </r>
    <r>
      <rPr>
        <b/>
        <sz val="10"/>
        <rFont val="Calibri"/>
        <family val="2"/>
        <scheme val="minor"/>
      </rPr>
      <t>Always specify the information in Swedish.</t>
    </r>
  </si>
  <si>
    <t>T0018</t>
  </si>
  <si>
    <t>T0018-1</t>
  </si>
  <si>
    <r>
      <t xml:space="preserve">Trade item description (T3810) </t>
    </r>
    <r>
      <rPr>
        <b/>
        <sz val="10"/>
        <color rgb="FFFF0000"/>
        <rFont val="Calibri"/>
        <family val="2"/>
        <scheme val="minor"/>
      </rPr>
      <t>(Swedish)</t>
    </r>
  </si>
  <si>
    <r>
      <t xml:space="preserve">* An understandable and useable description of a trade item. </t>
    </r>
    <r>
      <rPr>
        <b/>
        <sz val="10"/>
        <rFont val="Calibri"/>
        <family val="2"/>
        <scheme val="minor"/>
      </rPr>
      <t>Always specify the information in Swedish.</t>
    </r>
  </si>
  <si>
    <t>T3810</t>
  </si>
  <si>
    <t>T3810-1</t>
  </si>
  <si>
    <t>Trade item, GTIN (T0154)</t>
  </si>
  <si>
    <t>* The trade item GTIN</t>
  </si>
  <si>
    <t>T0154</t>
  </si>
  <si>
    <t>T0154-1</t>
  </si>
  <si>
    <t>Brand (T0143)</t>
  </si>
  <si>
    <t>T0143</t>
  </si>
  <si>
    <t>T0143-1</t>
  </si>
  <si>
    <t>Descriptive size  (T3338)</t>
  </si>
  <si>
    <t xml:space="preserve">* Text indicating article size </t>
  </si>
  <si>
    <t>T3338</t>
  </si>
  <si>
    <t>T3338-1</t>
  </si>
  <si>
    <t>Is trade item a variable unit (T0186)</t>
  </si>
  <si>
    <t>* Does the weight of the item vary?</t>
  </si>
  <si>
    <t>T0186</t>
  </si>
  <si>
    <t>T0186-1</t>
  </si>
  <si>
    <t>Ja/nej</t>
  </si>
  <si>
    <t>Reference</t>
  </si>
  <si>
    <t>Referenced trade item type code (T3794)</t>
  </si>
  <si>
    <t>T3794</t>
  </si>
  <si>
    <t>T3794-1</t>
  </si>
  <si>
    <t>Referenced trade item, GTIN (T3793)</t>
  </si>
  <si>
    <t>T3793</t>
  </si>
  <si>
    <t>T3793-1</t>
  </si>
  <si>
    <t>Marketing message</t>
  </si>
  <si>
    <r>
      <t xml:space="preserve">Trade item marketing message (T3746) </t>
    </r>
    <r>
      <rPr>
        <b/>
        <sz val="10"/>
        <color rgb="FFFF0000"/>
        <rFont val="Calibri"/>
        <family val="2"/>
        <scheme val="minor"/>
      </rPr>
      <t>(Swedish)</t>
    </r>
  </si>
  <si>
    <r>
      <t>* Marketing message associated to the trade item.</t>
    </r>
    <r>
      <rPr>
        <b/>
        <sz val="10"/>
        <rFont val="Calibri"/>
        <family val="2"/>
        <scheme val="minor"/>
      </rPr>
      <t xml:space="preserve"> Always specify the information in Swedish. </t>
    </r>
  </si>
  <si>
    <t>T3746</t>
  </si>
  <si>
    <t>T3746-1</t>
  </si>
  <si>
    <t>Origin</t>
  </si>
  <si>
    <t>Country of origin (T0168)</t>
  </si>
  <si>
    <t>T0168</t>
  </si>
  <si>
    <t>T0168-1</t>
  </si>
  <si>
    <t>Provenance statement (T4202)</t>
  </si>
  <si>
    <t>* The geographic area from which the trade item and, if applicable, the trade item’s primary
ingredient(s) according to EU regulation 2018/775, originates.</t>
  </si>
  <si>
    <t>T4202</t>
  </si>
  <si>
    <t>T4202-1</t>
  </si>
  <si>
    <t>* Always specify the information in Swedish.</t>
  </si>
  <si>
    <t>T5038</t>
  </si>
  <si>
    <t>T5038-1</t>
  </si>
  <si>
    <t>T5038-2</t>
  </si>
  <si>
    <t>T5038-3</t>
  </si>
  <si>
    <t>T5038-4</t>
  </si>
  <si>
    <t>Storage/Lifespan</t>
  </si>
  <si>
    <t>Minimum temperature (Celsius) (T3797)</t>
  </si>
  <si>
    <t>T3797</t>
  </si>
  <si>
    <t>T3797-1</t>
  </si>
  <si>
    <t>Maximum temperature (Celsius) (T3796)</t>
  </si>
  <si>
    <t>T3796</t>
  </si>
  <si>
    <t>T3796-1</t>
  </si>
  <si>
    <t>Minimum trade item lifespan from time of production (T0167)</t>
  </si>
  <si>
    <t>* Number of days</t>
  </si>
  <si>
    <t>T0167</t>
  </si>
  <si>
    <t>T0167-1</t>
  </si>
  <si>
    <t>Tax</t>
  </si>
  <si>
    <t>Duty fee tax type code (T0194)</t>
  </si>
  <si>
    <t>T0194</t>
  </si>
  <si>
    <t>T0194-1</t>
  </si>
  <si>
    <t>Duty fee tax rate (T0195)</t>
  </si>
  <si>
    <t>T0195</t>
  </si>
  <si>
    <t>T0195-1</t>
  </si>
  <si>
    <t>Värde</t>
  </si>
  <si>
    <t>Ingredients/Nutritional value</t>
  </si>
  <si>
    <r>
      <t xml:space="preserve">Ingredient statement (T4088) </t>
    </r>
    <r>
      <rPr>
        <b/>
        <sz val="10"/>
        <color rgb="FFFF0000"/>
        <rFont val="Calibri"/>
        <family val="2"/>
        <scheme val="minor"/>
      </rPr>
      <t>(Swedish)</t>
    </r>
  </si>
  <si>
    <r>
      <t xml:space="preserve">* Information on the constituent ingredient make up of the product specified as one string. Allegens must be in captial letters. </t>
    </r>
    <r>
      <rPr>
        <b/>
        <sz val="10"/>
        <rFont val="Calibri"/>
        <family val="2"/>
        <scheme val="minor"/>
      </rPr>
      <t>Always specify the information in Swedish.</t>
    </r>
  </si>
  <si>
    <t>T4088</t>
  </si>
  <si>
    <t>T4088-1</t>
  </si>
  <si>
    <r>
      <t xml:space="preserve">Compulsory additive label information (T3850) </t>
    </r>
    <r>
      <rPr>
        <b/>
        <sz val="10"/>
        <color rgb="FFFF0000"/>
        <rFont val="Calibri"/>
        <family val="2"/>
        <scheme val="minor"/>
      </rPr>
      <t>(Swedish)</t>
    </r>
  </si>
  <si>
    <r>
      <t xml:space="preserve">* A description of any other compulsory label information on the product. </t>
    </r>
    <r>
      <rPr>
        <b/>
        <sz val="10"/>
        <rFont val="Calibri"/>
        <family val="2"/>
        <scheme val="minor"/>
      </rPr>
      <t>Always specify the information in Swedish.</t>
    </r>
  </si>
  <si>
    <t>T3850</t>
  </si>
  <si>
    <t>T3850-1</t>
  </si>
  <si>
    <t>Preparation state code (T4069)</t>
  </si>
  <si>
    <t>T4069</t>
  </si>
  <si>
    <t>T4069-1</t>
  </si>
  <si>
    <t>Nej</t>
  </si>
  <si>
    <r>
      <t xml:space="preserve">Nutritional claim (T4193) </t>
    </r>
    <r>
      <rPr>
        <b/>
        <sz val="10"/>
        <color rgb="FFFF0000"/>
        <rFont val="Calibri"/>
        <family val="2"/>
        <scheme val="minor"/>
      </rPr>
      <t>(Swedish)</t>
    </r>
  </si>
  <si>
    <r>
      <t xml:space="preserve">* Free text field for any additional type of product nutritional claims. </t>
    </r>
    <r>
      <rPr>
        <b/>
        <sz val="10"/>
        <rFont val="Calibri"/>
        <family val="2"/>
        <scheme val="minor"/>
      </rPr>
      <t>Always specify the information in Swedish.</t>
    </r>
  </si>
  <si>
    <t>T4193</t>
  </si>
  <si>
    <t>T4193-1</t>
  </si>
  <si>
    <t>User instructions</t>
  </si>
  <si>
    <t>User instructions (T3776)</t>
  </si>
  <si>
    <t>T3776</t>
  </si>
  <si>
    <t>T3776-1</t>
  </si>
  <si>
    <t>Allergen</t>
  </si>
  <si>
    <t>Allergen type code (T4078)</t>
  </si>
  <si>
    <t>T4078</t>
  </si>
  <si>
    <t>T4078-1</t>
  </si>
  <si>
    <t>Level of containment code (T4079)</t>
  </si>
  <si>
    <t>T4079</t>
  </si>
  <si>
    <t>T4079-1</t>
  </si>
  <si>
    <t>T4078-2</t>
  </si>
  <si>
    <t>T4079-2</t>
  </si>
  <si>
    <t>T4078-3</t>
  </si>
  <si>
    <t>T4079-3</t>
  </si>
  <si>
    <t>T4078-4</t>
  </si>
  <si>
    <t>T4079-4</t>
  </si>
  <si>
    <t>T4078-5</t>
  </si>
  <si>
    <t>T4079-5</t>
  </si>
  <si>
    <r>
      <t xml:space="preserve">Allergen statement (T4077) </t>
    </r>
    <r>
      <rPr>
        <b/>
        <sz val="10"/>
        <color rgb="FFFF0000"/>
        <rFont val="Calibri"/>
        <family val="2"/>
        <scheme val="minor"/>
      </rPr>
      <t>(Swedish)</t>
    </r>
  </si>
  <si>
    <r>
      <t xml:space="preserve">* </t>
    </r>
    <r>
      <rPr>
        <sz val="10"/>
        <color rgb="FFFF0000"/>
        <rFont val="Calibri"/>
        <family val="2"/>
        <scheme val="minor"/>
      </rPr>
      <t>Food products:</t>
    </r>
    <r>
      <rPr>
        <sz val="10"/>
        <rFont val="Calibri"/>
        <family val="2"/>
        <scheme val="minor"/>
      </rPr>
      <t xml:space="preserve"> This field may only be used if the allergen is missing from the T4078 code list. * </t>
    </r>
    <r>
      <rPr>
        <sz val="10"/>
        <color rgb="FFFF0000"/>
        <rFont val="Calibri"/>
        <family val="2"/>
        <scheme val="minor"/>
      </rPr>
      <t>Alcohol products:</t>
    </r>
    <r>
      <rPr>
        <sz val="10"/>
        <rFont val="Calibri"/>
        <family val="2"/>
        <scheme val="minor"/>
      </rPr>
      <t xml:space="preserve"> Enter all allergens present in the product.</t>
    </r>
    <r>
      <rPr>
        <b/>
        <sz val="10"/>
        <rFont val="Calibri"/>
        <family val="2"/>
        <scheme val="minor"/>
      </rPr>
      <t xml:space="preserve"> Always Specify the information in Swedish.</t>
    </r>
  </si>
  <si>
    <t>T4077</t>
  </si>
  <si>
    <t>T4077-1</t>
  </si>
  <si>
    <t>Markings</t>
  </si>
  <si>
    <t>Packaging marked free from code  (T4031)</t>
  </si>
  <si>
    <t>T4031</t>
  </si>
  <si>
    <t>Packaging marked label accreditation code (T3777)</t>
  </si>
  <si>
    <t xml:space="preserve">* A label that the trade item received recognition, endorsement, certification by following guidelines by the label issuing agency. </t>
  </si>
  <si>
    <t xml:space="preserve">T3777 </t>
  </si>
  <si>
    <t>T3777-1</t>
  </si>
  <si>
    <t>Packaging marked label accreditation code</t>
  </si>
  <si>
    <t>T3777-2</t>
  </si>
  <si>
    <t>T3777-3</t>
  </si>
  <si>
    <t>T3777-4</t>
  </si>
  <si>
    <t>T3777-5</t>
  </si>
  <si>
    <t>T3777-6</t>
  </si>
  <si>
    <t>T3777-7</t>
  </si>
  <si>
    <t>T3777-8</t>
  </si>
  <si>
    <t>Packaging marked diet allergen code (T4028)</t>
  </si>
  <si>
    <t xml:space="preserve">* Code indicating which dietary or allergen marks that the trade item is marked with. </t>
  </si>
  <si>
    <t>T4028</t>
  </si>
  <si>
    <t>T4028-1</t>
  </si>
  <si>
    <t>Packaging marked diet allergen code</t>
  </si>
  <si>
    <t>T4028-2</t>
  </si>
  <si>
    <t>T4028-3</t>
  </si>
  <si>
    <t>T4028-4</t>
  </si>
  <si>
    <t>T4028-5</t>
  </si>
  <si>
    <t>T4028-6</t>
  </si>
  <si>
    <t>T4028-7</t>
  </si>
  <si>
    <t>T4028-8</t>
  </si>
  <si>
    <t>Diet type code (T4066)</t>
  </si>
  <si>
    <t>* Code indicating the diet the product is suitable for, e.g. Halal, Vegan.</t>
  </si>
  <si>
    <t>T4066</t>
  </si>
  <si>
    <t>T4066-1</t>
  </si>
  <si>
    <t>Import classification</t>
  </si>
  <si>
    <t>Import classification type code (T3849)</t>
  </si>
  <si>
    <t>* Imports and exports of trade items typically require classification codes to determine appropriate duties and tariffs.</t>
  </si>
  <si>
    <t>T3849</t>
  </si>
  <si>
    <t>T3849-1</t>
  </si>
  <si>
    <t>Import classification value (T3302)</t>
  </si>
  <si>
    <r>
      <t>* The attribute is required for imported items.</t>
    </r>
    <r>
      <rPr>
        <b/>
        <sz val="10"/>
        <rFont val="Calibri"/>
        <family val="2"/>
        <scheme val="minor"/>
      </rPr>
      <t xml:space="preserve"> The number is issued by the Swedish Customs.</t>
    </r>
  </si>
  <si>
    <t>T3302</t>
  </si>
  <si>
    <t>T3302-1</t>
  </si>
  <si>
    <t>Alcohol</t>
  </si>
  <si>
    <t>Percentage of alcohol by volume (T2208)</t>
  </si>
  <si>
    <t>T2208</t>
  </si>
  <si>
    <t>T2208-1</t>
  </si>
  <si>
    <t>Trade item classification system (T4240)</t>
  </si>
  <si>
    <t>T4240</t>
  </si>
  <si>
    <t>T4240-1</t>
  </si>
  <si>
    <t>The vintage of this product (T4203)</t>
  </si>
  <si>
    <t>T4203</t>
  </si>
  <si>
    <t>T4203-1</t>
  </si>
  <si>
    <t>Alcoholic beverage sugar content (T4271)</t>
  </si>
  <si>
    <t>* Gram per litre</t>
  </si>
  <si>
    <t>T4271</t>
  </si>
  <si>
    <t>T4271-1</t>
  </si>
  <si>
    <t>Fishery and Aquaculture</t>
  </si>
  <si>
    <t>Species for fishery statistics purposes name (T4229)</t>
  </si>
  <si>
    <t>T4229</t>
  </si>
  <si>
    <t>T4229-1</t>
  </si>
  <si>
    <t>Species for fishery statistics purposes code (T4228)</t>
  </si>
  <si>
    <t>T4228</t>
  </si>
  <si>
    <t>T4228-1</t>
  </si>
  <si>
    <r>
      <t>Regulated product name (T4800)</t>
    </r>
    <r>
      <rPr>
        <b/>
        <sz val="10"/>
        <color rgb="FFFF0000"/>
        <rFont val="Calibri"/>
        <family val="2"/>
        <scheme val="minor"/>
      </rPr>
      <t xml:space="preserve"> (Swedish)</t>
    </r>
  </si>
  <si>
    <r>
      <t xml:space="preserve">* </t>
    </r>
    <r>
      <rPr>
        <b/>
        <sz val="10"/>
        <rFont val="Calibri"/>
        <family val="2"/>
        <scheme val="minor"/>
      </rPr>
      <t>Always specify the information in Swedish.</t>
    </r>
  </si>
  <si>
    <t>T4800</t>
  </si>
  <si>
    <t>T4800-1</t>
  </si>
  <si>
    <t>Catch area code (T4280)</t>
  </si>
  <si>
    <t>T4280</t>
  </si>
  <si>
    <t>T4280-1</t>
  </si>
  <si>
    <t>Catch method code (T4230)</t>
  </si>
  <si>
    <t>T4230</t>
  </si>
  <si>
    <t>T4230-1</t>
  </si>
  <si>
    <t>T4230-2</t>
  </si>
  <si>
    <t>Production method for fish and seafood code (T4231)</t>
  </si>
  <si>
    <t>T4231</t>
  </si>
  <si>
    <t>T4231-1</t>
  </si>
  <si>
    <t>Storage state code (T4232)</t>
  </si>
  <si>
    <t>*Have the item been previously frozen</t>
  </si>
  <si>
    <t>T4232</t>
  </si>
  <si>
    <t>T4232-1</t>
  </si>
  <si>
    <t>Regulation type code (T3825)</t>
  </si>
  <si>
    <t>T3825</t>
  </si>
  <si>
    <t>T3825-1</t>
  </si>
  <si>
    <t>Regulatory act (T5039)</t>
  </si>
  <si>
    <t>* E.g. HVMFS 2017:14</t>
  </si>
  <si>
    <t>T5039</t>
  </si>
  <si>
    <t>T5039-1</t>
  </si>
  <si>
    <t>Regulatory agency (T5040)</t>
  </si>
  <si>
    <t>T5040</t>
  </si>
  <si>
    <t>T5040-1</t>
  </si>
  <si>
    <t>Dangerous goods</t>
  </si>
  <si>
    <t>United Nations dangerous goods number (T0169)</t>
  </si>
  <si>
    <t>T0169</t>
  </si>
  <si>
    <t>T0169-1</t>
  </si>
  <si>
    <t>Dangerous goods shipping name (T4026)</t>
  </si>
  <si>
    <t>T4026</t>
  </si>
  <si>
    <t>T4026-1</t>
  </si>
  <si>
    <t>Dangerous goods technical name (T4027)</t>
  </si>
  <si>
    <t>T4027</t>
  </si>
  <si>
    <t>T4027-1</t>
  </si>
  <si>
    <t>Dangerous goods packing group (T0264)</t>
  </si>
  <si>
    <t>T0264</t>
  </si>
  <si>
    <t>T0264-1</t>
  </si>
  <si>
    <t>Flash point temperature (celsius) (T4023)</t>
  </si>
  <si>
    <t>T4023</t>
  </si>
  <si>
    <t>T4023-1</t>
  </si>
  <si>
    <t>GHS Symbol description, code (T3745)</t>
  </si>
  <si>
    <t>T3745</t>
  </si>
  <si>
    <t>T3745-1</t>
  </si>
  <si>
    <t>Precautionary statements code (T5049)</t>
  </si>
  <si>
    <t>T5049</t>
  </si>
  <si>
    <t>T5049-1</t>
  </si>
  <si>
    <t>Precautionary statements code</t>
  </si>
  <si>
    <t>T5049-2</t>
  </si>
  <si>
    <t>T5049-3</t>
  </si>
  <si>
    <t>T5049-4</t>
  </si>
  <si>
    <t>T5049-5</t>
  </si>
  <si>
    <t>Hazard statements code (T5047)</t>
  </si>
  <si>
    <t>T5047</t>
  </si>
  <si>
    <t>T5047-1</t>
  </si>
  <si>
    <t>Hazard statements code</t>
  </si>
  <si>
    <t>T5047-2</t>
  </si>
  <si>
    <t>T5047-3</t>
  </si>
  <si>
    <t>T5047-4</t>
  </si>
  <si>
    <t>T5047-5</t>
  </si>
  <si>
    <t>Dangerous hazardous label sequence number (T4751)</t>
  </si>
  <si>
    <t>T4751</t>
  </si>
  <si>
    <t>T4751-1</t>
  </si>
  <si>
    <t>Dangerous goods hazard label number (T4143)</t>
  </si>
  <si>
    <t>T4143</t>
  </si>
  <si>
    <t>T4143-1</t>
  </si>
  <si>
    <t>Dangerous hazardous label sequence number</t>
  </si>
  <si>
    <t>T4751-2</t>
  </si>
  <si>
    <t>Dangerous goods hazard label number</t>
  </si>
  <si>
    <t>T4143-2</t>
  </si>
  <si>
    <t>T4751-3</t>
  </si>
  <si>
    <t>T4143-3</t>
  </si>
  <si>
    <t>T4751-4</t>
  </si>
  <si>
    <t>T4143-4</t>
  </si>
  <si>
    <t>T4751-5</t>
  </si>
  <si>
    <t>T4143-5</t>
  </si>
  <si>
    <t>Class of dangerous goods code (T0263)</t>
  </si>
  <si>
    <t>T0263</t>
  </si>
  <si>
    <t>T0263-1</t>
  </si>
  <si>
    <t>Dangerous goods classification code (T3743)</t>
  </si>
  <si>
    <t>T3743</t>
  </si>
  <si>
    <t>T3743-1</t>
  </si>
  <si>
    <t>ADR tunnel restriction code (T3741)</t>
  </si>
  <si>
    <t>T3741</t>
  </si>
  <si>
    <t>T3741-1</t>
  </si>
  <si>
    <t>Dangerous goods limited quantities code (T4247)</t>
  </si>
  <si>
    <t>T4247</t>
  </si>
  <si>
    <t>T4247-1</t>
  </si>
  <si>
    <t>Transport category code (T3744)</t>
  </si>
  <si>
    <t>T3744</t>
  </si>
  <si>
    <t>T3744-1</t>
  </si>
  <si>
    <t>Base Level (Trade item)</t>
  </si>
  <si>
    <t>* From row 20</t>
  </si>
  <si>
    <t>Additional trade item identification type code (T3799)</t>
  </si>
  <si>
    <t>* Choose "Supplier Assigned"</t>
  </si>
  <si>
    <t>T3799</t>
  </si>
  <si>
    <t>T3799-1</t>
  </si>
  <si>
    <t>Additional trade item identification (T3798)</t>
  </si>
  <si>
    <t>* E.g. Supplier Article number (Base level)</t>
  </si>
  <si>
    <t>T3798</t>
  </si>
  <si>
    <t>T3798-1</t>
  </si>
  <si>
    <t>Is trade item an orderable unit (T0017)</t>
  </si>
  <si>
    <t>T0017</t>
  </si>
  <si>
    <t>T0017-1</t>
  </si>
  <si>
    <t>Ja/Nej</t>
  </si>
  <si>
    <t>Weight and Content</t>
  </si>
  <si>
    <t>Trade item gross weight (gram) (T4020)</t>
  </si>
  <si>
    <t xml:space="preserve"> * Net Content (T0082) + Packaging Weight (T0190)</t>
  </si>
  <si>
    <t>T4020</t>
  </si>
  <si>
    <t>T4020-1</t>
  </si>
  <si>
    <t>Net content (gram) (T0082)</t>
  </si>
  <si>
    <t>T0082</t>
  </si>
  <si>
    <t>T0082-1</t>
  </si>
  <si>
    <t>Net content (mililiter) (T0082)</t>
  </si>
  <si>
    <t>T0082-2</t>
  </si>
  <si>
    <t>Net content (piece) (T0082)</t>
  </si>
  <si>
    <t>T0082-5</t>
  </si>
  <si>
    <t>Price comparison content type code: price/piece, price/kg (T0145)</t>
  </si>
  <si>
    <t>* Code indicating how price comparison measurement can be calculated.</t>
  </si>
  <si>
    <t>T0145</t>
  </si>
  <si>
    <t>T0145-1</t>
  </si>
  <si>
    <t>Price comparison measurement  (T0147)</t>
  </si>
  <si>
    <t>* The contents of the package when used or, where appropriate, after preparation.</t>
  </si>
  <si>
    <t>T0147</t>
  </si>
  <si>
    <t>T0147-1</t>
  </si>
  <si>
    <t>Measurement unit code (T3780)</t>
  </si>
  <si>
    <t>* Value for measurement unit is specified according to code list T3780.</t>
  </si>
  <si>
    <t>T3780</t>
  </si>
  <si>
    <t>T3780-1</t>
  </si>
  <si>
    <t>Number of smallest units per package (T4036)</t>
  </si>
  <si>
    <t>* The smallest unit cannot be further divided without breaking or slicing the product. The attribute specifies the number of chicken drumsticks, pancakes, etc.</t>
  </si>
  <si>
    <t>T4036</t>
  </si>
  <si>
    <t>T4036-1</t>
  </si>
  <si>
    <t>Maximum number of smallest units per package (T4093)</t>
  </si>
  <si>
    <t>* Used together with T4036 to describe an interval for the number of smallest units per package</t>
  </si>
  <si>
    <t>T4093</t>
  </si>
  <si>
    <t>T4093-1</t>
  </si>
  <si>
    <t>Measures</t>
  </si>
  <si>
    <t>Trade item measurements, width (millimeter) (T4017)</t>
  </si>
  <si>
    <t>* How to measure an item (link)</t>
  </si>
  <si>
    <t>T4017</t>
  </si>
  <si>
    <t>T4017-1</t>
  </si>
  <si>
    <t>Trade item measurements, depth (millimeter) (T4018)</t>
  </si>
  <si>
    <t>* Length</t>
  </si>
  <si>
    <t>T4018</t>
  </si>
  <si>
    <t>T4018-1</t>
  </si>
  <si>
    <t>Trade item measurements, height (millimeter) (T4019)</t>
  </si>
  <si>
    <t>T4019</t>
  </si>
  <si>
    <t>T4019-1</t>
  </si>
  <si>
    <t>Trade item measurements, diameter (T4295)</t>
  </si>
  <si>
    <t>T4295</t>
  </si>
  <si>
    <t>T4295-1</t>
  </si>
  <si>
    <t>Dimension type code (T3816)</t>
  </si>
  <si>
    <t>T3816</t>
  </si>
  <si>
    <t>T3816-1</t>
  </si>
  <si>
    <t>Additional trade item dimensions, width (mm) (T3817)</t>
  </si>
  <si>
    <t>T3817</t>
  </si>
  <si>
    <t>T3817-1</t>
  </si>
  <si>
    <t>Additional trade item dimensions, height (mm) (T3818)</t>
  </si>
  <si>
    <t>T3818</t>
  </si>
  <si>
    <t>T3818-1</t>
  </si>
  <si>
    <t>Additional trade item dimensions, depth (mm) (T3819)</t>
  </si>
  <si>
    <t>T3819</t>
  </si>
  <si>
    <t>T3819-1</t>
  </si>
  <si>
    <t>Packaging</t>
  </si>
  <si>
    <t>Packaging terms and conditions code  (T0189)</t>
  </si>
  <si>
    <t>* Only used if the fee for packaging material is paid.</t>
  </si>
  <si>
    <t>T0189</t>
  </si>
  <si>
    <t>T0189-1</t>
  </si>
  <si>
    <t>Is packaging marked returnable (T0277)</t>
  </si>
  <si>
    <t>T0277</t>
  </si>
  <si>
    <t>T0277-1</t>
  </si>
  <si>
    <t>Returnable package deposit identification  (T0148)</t>
  </si>
  <si>
    <t>T0148</t>
  </si>
  <si>
    <t>T0148-1</t>
  </si>
  <si>
    <t>Packaging type code (T0137)</t>
  </si>
  <si>
    <t>* Code indicating the type of package or container in which the goods are packed.</t>
  </si>
  <si>
    <t>T0137</t>
  </si>
  <si>
    <t>T0137-1</t>
  </si>
  <si>
    <t>Packaging function code (T4124)</t>
  </si>
  <si>
    <t>T4124</t>
  </si>
  <si>
    <t>T4124-1</t>
  </si>
  <si>
    <t>Packaging material type code (T1188)</t>
  </si>
  <si>
    <t>T1188</t>
  </si>
  <si>
    <t>T1188-1</t>
  </si>
  <si>
    <t>Packaging material composition quantity (gram) (T1189)</t>
  </si>
  <si>
    <t>T1189</t>
  </si>
  <si>
    <t>T1189-1</t>
  </si>
  <si>
    <t>Packaging material colour code reference (T4243)</t>
  </si>
  <si>
    <t>T4243</t>
  </si>
  <si>
    <t>T4243-1</t>
  </si>
  <si>
    <t>T1188-2</t>
  </si>
  <si>
    <t>T1189-2</t>
  </si>
  <si>
    <t>T4243-2</t>
  </si>
  <si>
    <t>Packaging weight (gram) (T0190)</t>
  </si>
  <si>
    <t>* The combined weight of all the pacakging materials on base level (T1189) + (T1189)</t>
  </si>
  <si>
    <t>T0190</t>
  </si>
  <si>
    <t>T0190-1</t>
  </si>
  <si>
    <t>Packaging feature code  (4237)</t>
  </si>
  <si>
    <t>* A packaging feature that facilitates the usage of the product by the consumer.</t>
  </si>
  <si>
    <t>T4237</t>
  </si>
  <si>
    <t>T4237-1</t>
  </si>
  <si>
    <t>Case Level</t>
  </si>
  <si>
    <t>T0154-2</t>
  </si>
  <si>
    <t>T3799-2</t>
  </si>
  <si>
    <t>* E.g. Supplier Article number (Case level)</t>
  </si>
  <si>
    <t>T3798-2</t>
  </si>
  <si>
    <t>T0017-2</t>
  </si>
  <si>
    <t>T4020-2</t>
  </si>
  <si>
    <t>T0082-3</t>
  </si>
  <si>
    <t>T0082-4</t>
  </si>
  <si>
    <t>T0082-6</t>
  </si>
  <si>
    <t>T0145-2</t>
  </si>
  <si>
    <t>T0147-2</t>
  </si>
  <si>
    <t>T3780-2</t>
  </si>
  <si>
    <t>Total quantity of next lower level trade item (T4035)</t>
  </si>
  <si>
    <t>* The total quantity of next lower level trade items that this trade item contains</t>
  </si>
  <si>
    <t>T4035</t>
  </si>
  <si>
    <t>T4035-1</t>
  </si>
  <si>
    <t>T4017-2</t>
  </si>
  <si>
    <t>T4018-2</t>
  </si>
  <si>
    <t>T4019-2</t>
  </si>
  <si>
    <t>T0189-2</t>
  </si>
  <si>
    <t>T0277-2</t>
  </si>
  <si>
    <t>T0148-2</t>
  </si>
  <si>
    <t>T0137-2</t>
  </si>
  <si>
    <t>T1188-3</t>
  </si>
  <si>
    <t>T1189-3</t>
  </si>
  <si>
    <t>T4243-3</t>
  </si>
  <si>
    <t>T1188-5</t>
  </si>
  <si>
    <t>T1189-5</t>
  </si>
  <si>
    <t>T4243-5</t>
  </si>
  <si>
    <t>T0190-2</t>
  </si>
  <si>
    <t>Pallet Level</t>
  </si>
  <si>
    <t>T0154-3</t>
  </si>
  <si>
    <t>T3799-3</t>
  </si>
  <si>
    <t>* E.g. Supplier Article number (Pallet level)</t>
  </si>
  <si>
    <t>T3798-3</t>
  </si>
  <si>
    <t>* Including pallet and all packaging materials</t>
  </si>
  <si>
    <t>T4020-3</t>
  </si>
  <si>
    <t>Quantity of trade items contained in a complete layer (T0160)</t>
  </si>
  <si>
    <t>* Number of cases in each layer.</t>
  </si>
  <si>
    <t>T0160</t>
  </si>
  <si>
    <t>T0160-1</t>
  </si>
  <si>
    <t>Quantity of complete layers contained in a trade item  (T4021)</t>
  </si>
  <si>
    <t>* The number of layers in a pallet</t>
  </si>
  <si>
    <t>T4021</t>
  </si>
  <si>
    <t>T4021-1</t>
  </si>
  <si>
    <t>* The number of cases in a pallet</t>
  </si>
  <si>
    <t>T4035-2</t>
  </si>
  <si>
    <t>T4017-3</t>
  </si>
  <si>
    <t>T4018-3</t>
  </si>
  <si>
    <t>T4019-3</t>
  </si>
  <si>
    <t>Packaging/Platform type</t>
  </si>
  <si>
    <t>T0189-3</t>
  </si>
  <si>
    <t>T0277-3</t>
  </si>
  <si>
    <t>T0148-3</t>
  </si>
  <si>
    <t>T1188-4</t>
  </si>
  <si>
    <t>T1189-4</t>
  </si>
  <si>
    <t>T0190-3</t>
  </si>
  <si>
    <t>T2244</t>
  </si>
  <si>
    <t>T2244-1</t>
  </si>
  <si>
    <t>T4201</t>
  </si>
  <si>
    <t>T4201-1</t>
  </si>
  <si>
    <t>M/S Part-number</t>
  </si>
  <si>
    <t>Språk</t>
  </si>
  <si>
    <t>Dessa fält måste anges på svenska även om leverantören skickat in den egelska versionen av VCD</t>
  </si>
  <si>
    <t>Alternativ 1</t>
  </si>
  <si>
    <t>Name of trade item (T0018)</t>
  </si>
  <si>
    <t>GTIN</t>
  </si>
  <si>
    <t>GLN</t>
  </si>
  <si>
    <t>Trade item description (T3810)</t>
  </si>
  <si>
    <t>Country of origin - Born (T5038)</t>
  </si>
  <si>
    <t>Alternativ 2</t>
  </si>
  <si>
    <t>M&amp;S id</t>
  </si>
  <si>
    <t>Country of origin - Bred (T5038)</t>
  </si>
  <si>
    <t>Lev.art Bas</t>
  </si>
  <si>
    <t>Lev.art Mellan</t>
  </si>
  <si>
    <t>Country of origin - Slaughtered (T5038)</t>
  </si>
  <si>
    <t>Lev.art Topp</t>
  </si>
  <si>
    <t>Country of origin - Refined (T5038)</t>
  </si>
  <si>
    <t>Ingredient Statement (T4088)</t>
  </si>
  <si>
    <t>Finns det info på mellannivå?</t>
  </si>
  <si>
    <t>Compulsory additive label info (T3850)</t>
  </si>
  <si>
    <t>GTIN på mellannivå?</t>
  </si>
  <si>
    <t>Nutrition claim (T4193)</t>
  </si>
  <si>
    <t>Finns det info på toppnivå?</t>
  </si>
  <si>
    <t>GTIN på toppnivå?</t>
  </si>
  <si>
    <t>Allergen Statement (T4077)</t>
  </si>
  <si>
    <t>Marketing Message (T3746)</t>
  </si>
  <si>
    <t>Regulated product name (T4800)</t>
  </si>
  <si>
    <t>Ogiltiga tecken</t>
  </si>
  <si>
    <t>Lev.art. (E185)</t>
  </si>
  <si>
    <t>§</t>
  </si>
  <si>
    <t>!</t>
  </si>
  <si>
    <t>½</t>
  </si>
  <si>
    <t>|</t>
  </si>
  <si>
    <t>”</t>
  </si>
  <si>
    <t>@</t>
  </si>
  <si>
    <t>#</t>
  </si>
  <si>
    <t>£</t>
  </si>
  <si>
    <t>$</t>
  </si>
  <si>
    <t>¤</t>
  </si>
  <si>
    <t>%</t>
  </si>
  <si>
    <t>€</t>
  </si>
  <si>
    <t>&amp;</t>
  </si>
  <si>
    <t>/</t>
  </si>
  <si>
    <t>{</t>
  </si>
  <si>
    <t>(</t>
  </si>
  <si>
    <t>[</t>
  </si>
  <si>
    <t>)</t>
  </si>
  <si>
    <t>]</t>
  </si>
  <si>
    <t>=</t>
  </si>
  <si>
    <t>}</t>
  </si>
  <si>
    <t>+</t>
  </si>
  <si>
    <t>?</t>
  </si>
  <si>
    <t>\</t>
  </si>
  <si>
    <t>´</t>
  </si>
  <si>
    <t>`</t>
  </si>
  <si>
    <t>¨</t>
  </si>
  <si>
    <t>^</t>
  </si>
  <si>
    <t>~</t>
  </si>
  <si>
    <t>’</t>
  </si>
  <si>
    <t>.</t>
  </si>
  <si>
    <t>,</t>
  </si>
  <si>
    <t>&lt; </t>
  </si>
  <si>
    <t>&gt; </t>
  </si>
  <si>
    <t>å</t>
  </si>
  <si>
    <t>ä</t>
  </si>
  <si>
    <t>ö</t>
  </si>
  <si>
    <t>Å</t>
  </si>
  <si>
    <t>Ä</t>
  </si>
  <si>
    <t>Ö</t>
  </si>
  <si>
    <t>Mellanslag</t>
  </si>
  <si>
    <t>Version</t>
  </si>
  <si>
    <t>Språkkod:</t>
  </si>
  <si>
    <t>EN</t>
  </si>
  <si>
    <t>Typ av certifikat</t>
  </si>
  <si>
    <t>Ny-, korrigerad- eller utgående artikel</t>
  </si>
  <si>
    <t>T4022</t>
  </si>
  <si>
    <t>T4073</t>
  </si>
  <si>
    <t>T4075</t>
  </si>
  <si>
    <t>Restaurangutrustning</t>
  </si>
  <si>
    <t>Utensils</t>
  </si>
  <si>
    <t>Ny</t>
  </si>
  <si>
    <t>New article</t>
  </si>
  <si>
    <t>Ja</t>
  </si>
  <si>
    <t>Yes</t>
  </si>
  <si>
    <t>ADD</t>
  </si>
  <si>
    <t>ITEM_VARIANT_MASTER</t>
  </si>
  <si>
    <t>Variantgrundande artikel</t>
  </si>
  <si>
    <t>Item variant master</t>
  </si>
  <si>
    <t>Leverantörsartikelnummer</t>
  </si>
  <si>
    <t>Supplier Assigned</t>
  </si>
  <si>
    <t>SUPPLIER_ASSIGNED</t>
  </si>
  <si>
    <t>AM</t>
  </si>
  <si>
    <t>Ampull</t>
  </si>
  <si>
    <t>Ampoule</t>
  </si>
  <si>
    <t>VAT</t>
  </si>
  <si>
    <t>Mervärdesskatt</t>
  </si>
  <si>
    <t>Value added tax</t>
  </si>
  <si>
    <t>CTCURBK</t>
  </si>
  <si>
    <t>07350000000030</t>
  </si>
  <si>
    <t>Aluminiumburk (0,50 SEK) 12 % moms</t>
  </si>
  <si>
    <t>Aluminium can (0,50 SEK) 12 % VAT</t>
  </si>
  <si>
    <t>18</t>
  </si>
  <si>
    <t>18 - Norra ishavet</t>
  </si>
  <si>
    <t>18 - Arctic Sea</t>
  </si>
  <si>
    <t>12</t>
  </si>
  <si>
    <t>Återvinningsavgift betald</t>
  </si>
  <si>
    <t>Recycling Fee Paid</t>
  </si>
  <si>
    <t>BEC</t>
  </si>
  <si>
    <t>Öl</t>
  </si>
  <si>
    <t>Beer</t>
  </si>
  <si>
    <t>FREE_FROM_FISH</t>
  </si>
  <si>
    <t>Fri från fisk</t>
  </si>
  <si>
    <t>Free from fish</t>
  </si>
  <si>
    <t>100_PERCENT_VEGANSKT</t>
  </si>
  <si>
    <t>100% Veganskt</t>
  </si>
  <si>
    <t>CONTAINS_LATEX</t>
  </si>
  <si>
    <t>Innehåller latex (sjukvårdsartiklar)</t>
  </si>
  <si>
    <t>Contains latex (health care items)</t>
  </si>
  <si>
    <t>DRAINED_WEIGHT</t>
  </si>
  <si>
    <t>Per avrunnen vikt</t>
  </si>
  <si>
    <t>By drained weight</t>
  </si>
  <si>
    <t>-</t>
  </si>
  <si>
    <t>-, Ej angivet</t>
  </si>
  <si>
    <t>-, Not populated</t>
  </si>
  <si>
    <t>SKULL_AND_CROSSBONES</t>
  </si>
  <si>
    <t>Dödskalle med korsande benknotor</t>
  </si>
  <si>
    <t>Skull and Crossbones</t>
  </si>
  <si>
    <t>NOT_POSSIBLE</t>
  </si>
  <si>
    <t>Kod motsvarande ADR (LQ0) (begränsad mängd ej möjlig)</t>
  </si>
  <si>
    <t>A code equal to ADR LQ0 (No Exemption)</t>
  </si>
  <si>
    <t>0</t>
  </si>
  <si>
    <t>ADR</t>
  </si>
  <si>
    <t>(ECom-kod) Europeisk överenskommelse om internationell transport av farligt gods</t>
  </si>
  <si>
    <t>(ECom Code) European agreement regarding the total carriage of dangerous goods</t>
  </si>
  <si>
    <t>CMT</t>
  </si>
  <si>
    <t>Centimeter</t>
  </si>
  <si>
    <t>010</t>
  </si>
  <si>
    <t>Antarktis</t>
  </si>
  <si>
    <t>Antartica</t>
  </si>
  <si>
    <t>TX</t>
  </si>
  <si>
    <t>Andra trålar (ej specificerade)</t>
  </si>
  <si>
    <t>Midwater trawls: Other trawls (not specified)</t>
  </si>
  <si>
    <t>AQUACULTURE</t>
  </si>
  <si>
    <t>Vattenbruk</t>
  </si>
  <si>
    <t>Aquaculture</t>
  </si>
  <si>
    <t>NOT_PREVIOUSLY_FROZEN</t>
  </si>
  <si>
    <t>Har inte varit fryst</t>
  </si>
  <si>
    <t>Not Previously Frozen</t>
  </si>
  <si>
    <t>DISPLAY_ITEM_STANDING_ON_SHELF</t>
  </si>
  <si>
    <t>Exponerad på hylla</t>
  </si>
  <si>
    <t>Display Item Standing On Shelf</t>
  </si>
  <si>
    <t>METAL_ALUMINUM</t>
  </si>
  <si>
    <t>Aluminium</t>
  </si>
  <si>
    <t>BLK</t>
  </si>
  <si>
    <t>Svart</t>
  </si>
  <si>
    <t>Black</t>
  </si>
  <si>
    <t>COUPLING_A</t>
  </si>
  <si>
    <t>A-koppling</t>
  </si>
  <si>
    <t>A-coupler</t>
  </si>
  <si>
    <t>PEEL_OFF</t>
  </si>
  <si>
    <t>“Peel-off”</t>
  </si>
  <si>
    <t>Peel-off</t>
  </si>
  <si>
    <t>UM</t>
  </si>
  <si>
    <t>Blötdjur</t>
  </si>
  <si>
    <t>Molluscs</t>
  </si>
  <si>
    <t>BIOT</t>
  </si>
  <si>
    <t>Biotin</t>
  </si>
  <si>
    <t>APPROXIMATELY</t>
  </si>
  <si>
    <t>Ungefär</t>
  </si>
  <si>
    <t>Approximately</t>
  </si>
  <si>
    <t>HALAL</t>
  </si>
  <si>
    <t>Halal</t>
  </si>
  <si>
    <t>49</t>
  </si>
  <si>
    <t>¼ ISO 3-pall</t>
  </si>
  <si>
    <t>1/4 ISO 3 Pallet</t>
  </si>
  <si>
    <t>CONTAINS</t>
  </si>
  <si>
    <t>Innehåller</t>
  </si>
  <si>
    <t>Contains</t>
  </si>
  <si>
    <t>I</t>
  </si>
  <si>
    <t>Förpackningsgrupp I - Mycket farliga ämnen</t>
  </si>
  <si>
    <t>Packaging group I – Very dangerous substances</t>
  </si>
  <si>
    <t>(–)</t>
  </si>
  <si>
    <t>- Ej angivet</t>
  </si>
  <si>
    <t>- Not populated</t>
  </si>
  <si>
    <t>PREPARED</t>
  </si>
  <si>
    <t>Tillagad</t>
  </si>
  <si>
    <t>Prepared</t>
  </si>
  <si>
    <t>ANIMAL_ID_HEALTH_MARK</t>
  </si>
  <si>
    <t>Kontroll- eller identifieringsmärke för livsmedel av animaliskt ursprung</t>
  </si>
  <si>
    <t>Health or identification mark for food of animal origin</t>
  </si>
  <si>
    <t>Livsmedel</t>
  </si>
  <si>
    <t>Food</t>
  </si>
  <si>
    <t>Korrigerad</t>
  </si>
  <si>
    <t>Corrected article</t>
  </si>
  <si>
    <t>No</t>
  </si>
  <si>
    <t>CHANGE_BY_REFRESH</t>
  </si>
  <si>
    <t>Ändring</t>
  </si>
  <si>
    <t>Change</t>
  </si>
  <si>
    <t>REPLACED</t>
  </si>
  <si>
    <t>Ersatt artikel</t>
  </si>
  <si>
    <t>Replaced Item</t>
  </si>
  <si>
    <t>CT</t>
  </si>
  <si>
    <t>Ask</t>
  </si>
  <si>
    <t>Carton</t>
  </si>
  <si>
    <t>CUSTOMS_TARIFF_NUMBER</t>
  </si>
  <si>
    <t>CTN</t>
  </si>
  <si>
    <t>07350000000351</t>
  </si>
  <si>
    <t>Aluminiumburk (1 SEK) 25 % moms</t>
  </si>
  <si>
    <t>Aluminium can (1 SEK) 25 % VAT</t>
  </si>
  <si>
    <t>21</t>
  </si>
  <si>
    <t>21 - Nordvästatlanten</t>
  </si>
  <si>
    <t>21 - Atlantic, Northwest</t>
  </si>
  <si>
    <t>WIC</t>
  </si>
  <si>
    <t>Vin</t>
  </si>
  <si>
    <t>Wine</t>
  </si>
  <si>
    <t>FREE_FROM_PEANUTS</t>
  </si>
  <si>
    <t>Fri från jordnötter</t>
  </si>
  <si>
    <t>Free from peanuts</t>
  </si>
  <si>
    <t>AQUACULTURE_STEWARDSHIP_COUNCIL</t>
  </si>
  <si>
    <t>ASC, The Aquaculture Stewardship Council</t>
  </si>
  <si>
    <t>CONTAINS_PVC</t>
  </si>
  <si>
    <t>Innehåller PVC, ftalatinnehåll ospecificerat (sjukvårdsartiklar)</t>
  </si>
  <si>
    <t>Contains PVC, phthalate content unspecified (health care items)</t>
  </si>
  <si>
    <t>PER_LOAD</t>
  </si>
  <si>
    <t>Per disk</t>
  </si>
  <si>
    <t>Per load</t>
  </si>
  <si>
    <t>1</t>
  </si>
  <si>
    <t>1, Explosiva ämnen och föremål</t>
  </si>
  <si>
    <t>1, Explosives</t>
  </si>
  <si>
    <t>EXPLODING_BOMB</t>
  </si>
  <si>
    <t>Exploderande bomb</t>
  </si>
  <si>
    <t>Exploding Bomb</t>
  </si>
  <si>
    <t>USED</t>
  </si>
  <si>
    <t>Det finns regler för begränsad mängd och tillverkaren tillämpar dessa</t>
  </si>
  <si>
    <t>An exemption exists and the manufacturer uses the possible facilitation</t>
  </si>
  <si>
    <t>RID</t>
  </si>
  <si>
    <t>(ECom-kod) Reglementet om internationell järnvägsbefordran av farligt gods (RID)</t>
  </si>
  <si>
    <t>(ECom Code) Rail/road dangerous goods book (RID)</t>
  </si>
  <si>
    <t>CEL</t>
  </si>
  <si>
    <t>Grad Celsius</t>
  </si>
  <si>
    <t>Celsius</t>
  </si>
  <si>
    <t>032</t>
  </si>
  <si>
    <t>Argentina</t>
  </si>
  <si>
    <t>TBB</t>
  </si>
  <si>
    <t>Bomtrålar</t>
  </si>
  <si>
    <t>Bottom trawls - beam trawls</t>
  </si>
  <si>
    <t>INLAND_FISHERY</t>
  </si>
  <si>
    <t>Inlandsfiske</t>
  </si>
  <si>
    <t>Inland Fishery</t>
  </si>
  <si>
    <t>PREVIOUSLY_FROZEN</t>
  </si>
  <si>
    <t>Har varit fryst</t>
  </si>
  <si>
    <t>Previously Frozen</t>
  </si>
  <si>
    <t>OUT_OF_PACKAGE</t>
  </si>
  <si>
    <t>Uttagen ur förpackningen</t>
  </si>
  <si>
    <t>Out Of Package</t>
  </si>
  <si>
    <t>PLASTIC_BIO_PLASTIC</t>
  </si>
  <si>
    <t>Bioplast</t>
  </si>
  <si>
    <t>Bio-plastic</t>
  </si>
  <si>
    <t>CLR</t>
  </si>
  <si>
    <t>Transparent</t>
  </si>
  <si>
    <t>Clear</t>
  </si>
  <si>
    <t>LOE</t>
  </si>
  <si>
    <t>Burklock</t>
  </si>
  <si>
    <t>LOE - Large Opening End</t>
  </si>
  <si>
    <t>ANTISEPTIC</t>
  </si>
  <si>
    <t>Antiseptisk</t>
  </si>
  <si>
    <t>Antiseptic</t>
  </si>
  <si>
    <t>SC</t>
  </si>
  <si>
    <t>Cashewnöt</t>
  </si>
  <si>
    <t>Cashew</t>
  </si>
  <si>
    <t>ENER-KCAL</t>
  </si>
  <si>
    <t>Energi (E14)</t>
  </si>
  <si>
    <t>Energy (E14)</t>
  </si>
  <si>
    <t>LESS_THAN</t>
  </si>
  <si>
    <t>Mindre än</t>
  </si>
  <si>
    <t>Less Than</t>
  </si>
  <si>
    <t>KOSHER</t>
  </si>
  <si>
    <t>Kosher</t>
  </si>
  <si>
    <t>48</t>
  </si>
  <si>
    <t>½ ISO 3-pall</t>
  </si>
  <si>
    <t>1/2 ISO 3 Pallet</t>
  </si>
  <si>
    <t>MAY_CONTAIN</t>
  </si>
  <si>
    <t>Kan innehålla</t>
  </si>
  <si>
    <t>May contain</t>
  </si>
  <si>
    <t>II</t>
  </si>
  <si>
    <t>Förpackningsgrupp II - Farliga ämnen</t>
  </si>
  <si>
    <t>Packaging group II – Dangerous substances</t>
  </si>
  <si>
    <t>(B)</t>
  </si>
  <si>
    <t>1 Explosiva ämnen och föremål</t>
  </si>
  <si>
    <t>1 Explosives</t>
  </si>
  <si>
    <t>UNPREPARED</t>
  </si>
  <si>
    <t>Ej tillagad</t>
  </si>
  <si>
    <t>Unprepared</t>
  </si>
  <si>
    <t>CE</t>
  </si>
  <si>
    <t>CE-märkning</t>
  </si>
  <si>
    <t>CE-marking</t>
  </si>
  <si>
    <t>Non Food</t>
  </si>
  <si>
    <t>Utgående artikel</t>
  </si>
  <si>
    <t>Outgoing article</t>
  </si>
  <si>
    <t>CORRECT</t>
  </si>
  <si>
    <t>Korrigering</t>
  </si>
  <si>
    <t>Correction</t>
  </si>
  <si>
    <t>REPLACED_BY</t>
  </si>
  <si>
    <t>Permanent ersatt av</t>
  </si>
  <si>
    <t>Replaced by</t>
  </si>
  <si>
    <t>CR</t>
  </si>
  <si>
    <t>Back</t>
  </si>
  <si>
    <t>Crate</t>
  </si>
  <si>
    <t>EU_EXCISE_PRODUCT_CODE</t>
  </si>
  <si>
    <t>EEPC</t>
  </si>
  <si>
    <t>07350000000306</t>
  </si>
  <si>
    <t>Aluminiumburk 12 % moms(1 SEK)</t>
  </si>
  <si>
    <t>Aluminium can 12 % VAT (1 SEK)</t>
  </si>
  <si>
    <t>27</t>
  </si>
  <si>
    <t>27 - Nordostatlanten</t>
  </si>
  <si>
    <t>27 - Atlantic, Northeast</t>
  </si>
  <si>
    <t>RPC</t>
  </si>
  <si>
    <t>Mellanklassprodukt</t>
  </si>
  <si>
    <t>Range product</t>
  </si>
  <si>
    <t>FREE_FROM_LACTOSE</t>
  </si>
  <si>
    <t>Fri från laktos/laktosfri</t>
  </si>
  <si>
    <t>Lactose free</t>
  </si>
  <si>
    <t>BETTER_COTTON_INITIATIVE</t>
  </si>
  <si>
    <t>Better Cotton Initiative</t>
  </si>
  <si>
    <t>CONTAINS_PVC_WITH_PHTHALATES</t>
  </si>
  <si>
    <t>Innehåller PVC, med ftalater (sjukvårdsartiklar)</t>
  </si>
  <si>
    <t>Contains PVC, with phthalates (health care items)</t>
  </si>
  <si>
    <t>PER_DOSE</t>
  </si>
  <si>
    <t>Per dos</t>
  </si>
  <si>
    <t>Per dose</t>
  </si>
  <si>
    <t>2</t>
  </si>
  <si>
    <t>2, Gaser</t>
  </si>
  <si>
    <t>2, Gases</t>
  </si>
  <si>
    <t>FLAME</t>
  </si>
  <si>
    <t>Flamma</t>
  </si>
  <si>
    <t>Flame</t>
  </si>
  <si>
    <t>ZNA</t>
  </si>
  <si>
    <t>(GDSN-kod) Artikeln varken är eller innehåller farligt gods.</t>
  </si>
  <si>
    <t>(GDSN Code) Item is not a dangerous good nor contains dangerous good(s)</t>
  </si>
  <si>
    <t>GRM</t>
  </si>
  <si>
    <t>Gram</t>
  </si>
  <si>
    <t>036</t>
  </si>
  <si>
    <t>Australien</t>
  </si>
  <si>
    <t>Australia</t>
  </si>
  <si>
    <t>07</t>
  </si>
  <si>
    <t>Botten- och insnärjningsgarn</t>
  </si>
  <si>
    <t>Gillnets and Entangling Nets</t>
  </si>
  <si>
    <t>MARINE_FISHERY</t>
  </si>
  <si>
    <t>Havsfiske</t>
  </si>
  <si>
    <t>Marine Fishery</t>
  </si>
  <si>
    <t>FIBRE_COTTON</t>
  </si>
  <si>
    <t>Bomull</t>
  </si>
  <si>
    <t>Fibre Cotton</t>
  </si>
  <si>
    <t>CNK</t>
  </si>
  <si>
    <t>Färgad (ej svart)</t>
  </si>
  <si>
    <t>Colour non-black</t>
  </si>
  <si>
    <t>CAN_END_360</t>
  </si>
  <si>
    <t>Burklock 360</t>
  </si>
  <si>
    <t>Can End 360</t>
  </si>
  <si>
    <t>DISPENSER</t>
  </si>
  <si>
    <t>Dispenser</t>
  </si>
  <si>
    <t>AF</t>
  </si>
  <si>
    <t>Fisk</t>
  </si>
  <si>
    <t>Fish</t>
  </si>
  <si>
    <t>ENER-</t>
  </si>
  <si>
    <t>Energi (KJO)</t>
  </si>
  <si>
    <t>Energy (KJO)</t>
  </si>
  <si>
    <t>VEGAN</t>
  </si>
  <si>
    <t>Vegan</t>
  </si>
  <si>
    <t>50</t>
  </si>
  <si>
    <t>Anpassad platform</t>
  </si>
  <si>
    <t>Custom Platform</t>
  </si>
  <si>
    <t>III</t>
  </si>
  <si>
    <t>Förpackningsgrupp III - Mindre farliga ämnen</t>
  </si>
  <si>
    <t>Packaging group III – Substances with a low level of danger</t>
  </si>
  <si>
    <t>(B/D)</t>
  </si>
  <si>
    <t>1.4</t>
  </si>
  <si>
    <t>1.4 Riskgrupp 1.4</t>
  </si>
  <si>
    <t>1.4 Riskgroup 1.4</t>
  </si>
  <si>
    <t>FEED_SAFETY_REGULATION</t>
  </si>
  <si>
    <t>Regler för djurfoder</t>
  </si>
  <si>
    <t>Feed Saftey Regulation</t>
  </si>
  <si>
    <t>VSÖ</t>
  </si>
  <si>
    <t>Alcoholic beverages</t>
  </si>
  <si>
    <t>DELETE</t>
  </si>
  <si>
    <t>Radering</t>
  </si>
  <si>
    <t>Deletion</t>
  </si>
  <si>
    <t>SUBSTITUTED_BY</t>
  </si>
  <si>
    <t>Tillfälligt ersatt av</t>
  </si>
  <si>
    <t>Temporarly substituted by</t>
  </si>
  <si>
    <t>BBG</t>
  </si>
  <si>
    <t>Bag in box</t>
  </si>
  <si>
    <t>Bag in Box</t>
  </si>
  <si>
    <t>FEACNRF</t>
  </si>
  <si>
    <t>07350000000221</t>
  </si>
  <si>
    <t>Brätte 400x600 röd</t>
  </si>
  <si>
    <t>Beverage tray 400x600 red</t>
  </si>
  <si>
    <t>27.1</t>
  </si>
  <si>
    <t>27.1 - Barents hav (Delområde 27.1)</t>
  </si>
  <si>
    <t>27.1 - Barents Sea (Subarea 27.1)</t>
  </si>
  <si>
    <t>EAC</t>
  </si>
  <si>
    <t>Etylalkohol</t>
  </si>
  <si>
    <t>Ethyl alcohol</t>
  </si>
  <si>
    <t>FREE_FROM_LATEX</t>
  </si>
  <si>
    <t>Fri från latex (sjukvårdsartiklar)</t>
  </si>
  <si>
    <t>Free from latex (health care items)</t>
  </si>
  <si>
    <t>BODEGAS_ARGENTINA_SUSTAINABILITY_PROTOCOL</t>
  </si>
  <si>
    <t>Bodegas de Argentina Sustainability Protocol</t>
  </si>
  <si>
    <t>CONTAINS_PVC_WITHOUT_PHTHALATES</t>
  </si>
  <si>
    <t>Innehåller PVC, utan ftalater (sjukvårdsartiklar)</t>
  </si>
  <si>
    <t>Contains PVC, without phthalates (health care items)</t>
  </si>
  <si>
    <t>PER_DAILY_DOSE</t>
  </si>
  <si>
    <t>Per dygnsdos</t>
  </si>
  <si>
    <t>Per daily dose</t>
  </si>
  <si>
    <t>3</t>
  </si>
  <si>
    <t>3, Brandfarliga vätskor</t>
  </si>
  <si>
    <t>3, Flammable liquids</t>
  </si>
  <si>
    <t>FLAME_OVER_CIRCLE</t>
  </si>
  <si>
    <t>Flamma över cirkel</t>
  </si>
  <si>
    <t>Flame Over Circle</t>
  </si>
  <si>
    <t>GL</t>
  </si>
  <si>
    <t>Gram per liter</t>
  </si>
  <si>
    <t>Gram per litre</t>
  </si>
  <si>
    <t>050</t>
  </si>
  <si>
    <t>Bangladesh</t>
  </si>
  <si>
    <t>PTB</t>
  </si>
  <si>
    <t>Bottentrål för partrålning</t>
  </si>
  <si>
    <t>Bottom trawls - pair trawls</t>
  </si>
  <si>
    <t>POLYMER_EVOH</t>
  </si>
  <si>
    <t>Etylenvinylalkohol, (EVOH)</t>
  </si>
  <si>
    <t>Ethylene vinyl alcohol, (EVOH)</t>
  </si>
  <si>
    <t>LSST</t>
  </si>
  <si>
    <t>Bygelkork</t>
  </si>
  <si>
    <t>Lightning Stopper Swing-top (LSST)</t>
  </si>
  <si>
    <t>ANTI_TAMPERING</t>
  </si>
  <si>
    <t>Förseglad</t>
  </si>
  <si>
    <t>Anti-tampering</t>
  </si>
  <si>
    <t>SH</t>
  </si>
  <si>
    <t>Hasselnöt</t>
  </si>
  <si>
    <t>Hazelnut</t>
  </si>
  <si>
    <t>FAT</t>
  </si>
  <si>
    <t>Fett</t>
  </si>
  <si>
    <t>Fat</t>
  </si>
  <si>
    <t>VEGETARIAN</t>
  </si>
  <si>
    <t>Vegetarisk</t>
  </si>
  <si>
    <t>Vegetarian</t>
  </si>
  <si>
    <t>25</t>
  </si>
  <si>
    <t>Australisk pall</t>
  </si>
  <si>
    <t>Australian Pallet</t>
  </si>
  <si>
    <t>(B/E)</t>
  </si>
  <si>
    <t>1.5</t>
  </si>
  <si>
    <t>1.5 Riskgrupp 1.5</t>
  </si>
  <si>
    <t>1.5 Riskgroup 1.5</t>
  </si>
  <si>
    <t>TRACEABILITY_REGULATION</t>
  </si>
  <si>
    <t>Omfattas av spårbarhetsregler</t>
  </si>
  <si>
    <t>Traceability Regulation</t>
  </si>
  <si>
    <t>Färsk fisk</t>
  </si>
  <si>
    <t>Fresh fish</t>
  </si>
  <si>
    <t>X11</t>
  </si>
  <si>
    <t>Band</t>
  </si>
  <si>
    <t>Banded package</t>
  </si>
  <si>
    <t>NETHERLANDS</t>
  </si>
  <si>
    <t>Holland</t>
  </si>
  <si>
    <t>07350000000238</t>
  </si>
  <si>
    <t>Brätte 600x800 grå</t>
  </si>
  <si>
    <t>Beverage tray 600x800 gray</t>
  </si>
  <si>
    <t>27.10</t>
  </si>
  <si>
    <t>27.10 - Azorernas sockel (Delområde 27.10)</t>
  </si>
  <si>
    <t>27.10 - Azores Grounds and Northeast Atlantic South (Subarea 27.10)</t>
  </si>
  <si>
    <t>FREE_FROM_MILK</t>
  </si>
  <si>
    <t>Fri från mjölk</t>
  </si>
  <si>
    <t>Milk free</t>
  </si>
  <si>
    <t>BONSUCRO</t>
  </si>
  <si>
    <t>BonSucro</t>
  </si>
  <si>
    <t>NUTRITION_SUPPLEMENT</t>
  </si>
  <si>
    <t>Kosttillägg</t>
  </si>
  <si>
    <t>Diet supplement</t>
  </si>
  <si>
    <t>PER_KILOGRAM</t>
  </si>
  <si>
    <t>Per kilogram</t>
  </si>
  <si>
    <t>4.1</t>
  </si>
  <si>
    <t>4.1, Brandfarliga fasta ämnen</t>
  </si>
  <si>
    <t>4.1, Flammable solids</t>
  </si>
  <si>
    <t>CORROSION</t>
  </si>
  <si>
    <t>Frätande</t>
  </si>
  <si>
    <t>Corrosion</t>
  </si>
  <si>
    <t>4</t>
  </si>
  <si>
    <t>KGM</t>
  </si>
  <si>
    <t>Kilogram</t>
  </si>
  <si>
    <t>Kilo gram</t>
  </si>
  <si>
    <t>056</t>
  </si>
  <si>
    <t>Belgien</t>
  </si>
  <si>
    <t>Belgium</t>
  </si>
  <si>
    <t>TB</t>
  </si>
  <si>
    <t>Bottentrålar (ej specificerade)</t>
  </si>
  <si>
    <t>Bottom trawls - bottom trawls (not specified)</t>
  </si>
  <si>
    <t>PAPER_MOLDED_PULP</t>
  </si>
  <si>
    <t>Formpressat papper</t>
  </si>
  <si>
    <t>Molded Pulp</t>
  </si>
  <si>
    <t>CHAMPAGNE_CORK_NATURAL</t>
  </si>
  <si>
    <t>Champagnekork-natur</t>
  </si>
  <si>
    <t>Champagne Cork - natural</t>
  </si>
  <si>
    <t>REINFORCED</t>
  </si>
  <si>
    <t>Förstärkt</t>
  </si>
  <si>
    <t>Reinforced</t>
  </si>
  <si>
    <t>GO</t>
  </si>
  <si>
    <t>Havre</t>
  </si>
  <si>
    <t>Oats</t>
  </si>
  <si>
    <t>FIBTG</t>
  </si>
  <si>
    <t>Fiber</t>
  </si>
  <si>
    <t>Fibre</t>
  </si>
  <si>
    <t>WITHOUT_BEEF</t>
  </si>
  <si>
    <t>Utan nötkött</t>
  </si>
  <si>
    <t>Without beef</t>
  </si>
  <si>
    <t>32</t>
  </si>
  <si>
    <t>Blockpall</t>
  </si>
  <si>
    <t>Block Pallet</t>
  </si>
  <si>
    <t>(B1000C)</t>
  </si>
  <si>
    <t>1.6</t>
  </si>
  <si>
    <t>1.6 Riskgrupp 1.6</t>
  </si>
  <si>
    <t>1.6 Riskgroup 1.6</t>
  </si>
  <si>
    <t>Kundunik</t>
  </si>
  <si>
    <t>Customer unique</t>
  </si>
  <si>
    <t>BPG</t>
  </si>
  <si>
    <t>Blisterförpackning</t>
  </si>
  <si>
    <t>Blister pack</t>
  </si>
  <si>
    <t>HARMONIZED_TARIFF_SCHEDULE_OF_THE_US</t>
  </si>
  <si>
    <t>HTS USA</t>
  </si>
  <si>
    <t>HTS US</t>
  </si>
  <si>
    <t>07350000000245</t>
  </si>
  <si>
    <t>Brätte 600x800 röd</t>
  </si>
  <si>
    <t>Beverage tray 600x800 red</t>
  </si>
  <si>
    <t>27.12</t>
  </si>
  <si>
    <t>27.12 - Farvattnen norr om Azorerna (Delområde 27.12)</t>
  </si>
  <si>
    <t>27.12 - North of Azores (Subarea 27.12)</t>
  </si>
  <si>
    <t>FREE_FROM_FRAGRANCE</t>
  </si>
  <si>
    <t>Fri från parfym</t>
  </si>
  <si>
    <t>Free from Fragrance</t>
  </si>
  <si>
    <t>FALKEN</t>
  </si>
  <si>
    <t>Bra miljöval/Falken</t>
  </si>
  <si>
    <t>Good eco-choice/Falcon</t>
  </si>
  <si>
    <t>MOTHERS_MILK_SUBSTITUTE</t>
  </si>
  <si>
    <t>Modersmjölkersättning</t>
  </si>
  <si>
    <t>Infant formulae</t>
  </si>
  <si>
    <t>PER_CUBIC_METRE</t>
  </si>
  <si>
    <t>Per kubikmeter</t>
  </si>
  <si>
    <t>Per cubic metre</t>
  </si>
  <si>
    <t>4.2</t>
  </si>
  <si>
    <t>4.2, Självantändande ämnen</t>
  </si>
  <si>
    <t>4.2, Substances liable to spontaneous combustion</t>
  </si>
  <si>
    <t>GAS_CYLINDER</t>
  </si>
  <si>
    <t>Gasbehållare</t>
  </si>
  <si>
    <t>Gas Cylinder</t>
  </si>
  <si>
    <t>KJO</t>
  </si>
  <si>
    <t>Kilojoule</t>
  </si>
  <si>
    <t>Kilo joule</t>
  </si>
  <si>
    <t>060</t>
  </si>
  <si>
    <t>Bermuda</t>
  </si>
  <si>
    <t>LNP</t>
  </si>
  <si>
    <t>Bärbara sänkhåvar</t>
  </si>
  <si>
    <t>Portable lift nets</t>
  </si>
  <si>
    <t>GLASS_COLOURED</t>
  </si>
  <si>
    <t>Färgat Glas</t>
  </si>
  <si>
    <t>Coloured Glass</t>
  </si>
  <si>
    <t>CHAMPAGNE_CORK_SYNTHETIC</t>
  </si>
  <si>
    <t>Champagnekork-syntet</t>
  </si>
  <si>
    <t>Champagne Cork - synthetic</t>
  </si>
  <si>
    <t>TAMPER_EVIDENT</t>
  </si>
  <si>
    <t>Garantiförseglad</t>
  </si>
  <si>
    <t>Tamper-evident</t>
  </si>
  <si>
    <t>AP</t>
  </si>
  <si>
    <t>Jordnötter</t>
  </si>
  <si>
    <t>Peanuts</t>
  </si>
  <si>
    <t>FD</t>
  </si>
  <si>
    <t>Fluorid</t>
  </si>
  <si>
    <t>Fluoride</t>
  </si>
  <si>
    <t>WITHOUT_PORK</t>
  </si>
  <si>
    <t>Utan griskött</t>
  </si>
  <si>
    <t>Without pork</t>
  </si>
  <si>
    <t>33</t>
  </si>
  <si>
    <t>Dolly</t>
  </si>
  <si>
    <t>(C)</t>
  </si>
  <si>
    <t>2.1</t>
  </si>
  <si>
    <t>2.1 Gaser brandfarliga</t>
  </si>
  <si>
    <t>2.1 Gases flammable</t>
  </si>
  <si>
    <t>BRI</t>
  </si>
  <si>
    <t>Brick- eller tegelstensförpackning</t>
  </si>
  <si>
    <t>Brick</t>
  </si>
  <si>
    <t>INTRASTAT</t>
  </si>
  <si>
    <t>07350000000283</t>
  </si>
  <si>
    <t>CHEP-halvpall</t>
  </si>
  <si>
    <t>CHEP half size pallet</t>
  </si>
  <si>
    <t>27.14</t>
  </si>
  <si>
    <t>27.14 - Östra Grönland (Delområde 27.14)</t>
  </si>
  <si>
    <t>27.14 - East Greenland (Subarea 27.14)</t>
  </si>
  <si>
    <t>FREE_FROM_PVC</t>
  </si>
  <si>
    <t>Fri från PVC (sjukvårdsartiklar)</t>
  </si>
  <si>
    <t>Free from PVC (health care items)</t>
  </si>
  <si>
    <t>CCSW</t>
  </si>
  <si>
    <t>Certified California Sustainable Vineyard and Winery (CCSW)</t>
  </si>
  <si>
    <t>LOW_ON_SUGAR</t>
  </si>
  <si>
    <t>Produkten är mager, lätt-light, lättsockrad</t>
  </si>
  <si>
    <t>Lean, light, low sugar</t>
  </si>
  <si>
    <t>PER_SQUARE_METRE</t>
  </si>
  <si>
    <t>Per kvadratmeter</t>
  </si>
  <si>
    <t>Per square metre</t>
  </si>
  <si>
    <t>4.3</t>
  </si>
  <si>
    <t>4.3, Ämnen som utvecklar brandfarliga gaser vid kontakt med vatten</t>
  </si>
  <si>
    <t>4.3, Substances which, in contact with water, emit flammable gases</t>
  </si>
  <si>
    <t>HEALTH_HAZARD</t>
  </si>
  <si>
    <t>Hälsofara</t>
  </si>
  <si>
    <t>Health Hazard</t>
  </si>
  <si>
    <t>E14</t>
  </si>
  <si>
    <t>Kilokalori</t>
  </si>
  <si>
    <t>Kilo calorie</t>
  </si>
  <si>
    <t>068</t>
  </si>
  <si>
    <t>Bolivia</t>
  </si>
  <si>
    <t>Bolivia, Plurinational State of</t>
  </si>
  <si>
    <t>MIS</t>
  </si>
  <si>
    <t>Diverse övriga redskap</t>
  </si>
  <si>
    <t>Miscellaneous Gear</t>
  </si>
  <si>
    <t>GLASS</t>
  </si>
  <si>
    <t>Glas</t>
  </si>
  <si>
    <t>Glass</t>
  </si>
  <si>
    <t>COUPLING_D</t>
  </si>
  <si>
    <t>D-koppling</t>
  </si>
  <si>
    <t>D-coupler</t>
  </si>
  <si>
    <t>ISOTHERMIC</t>
  </si>
  <si>
    <t>Isotermisk</t>
  </si>
  <si>
    <t>Isothermic</t>
  </si>
  <si>
    <t>GK</t>
  </si>
  <si>
    <t>Kamut</t>
  </si>
  <si>
    <t>FOLDFE</t>
  </si>
  <si>
    <t>Folsyra</t>
  </si>
  <si>
    <t>Folic acid</t>
  </si>
  <si>
    <t>39</t>
  </si>
  <si>
    <t>IBC-pall</t>
  </si>
  <si>
    <t>IBC Pallet</t>
  </si>
  <si>
    <t xml:space="preserve">(C) </t>
  </si>
  <si>
    <t>2.2</t>
  </si>
  <si>
    <t>2.2 Gaser ej brandfarliga ej giftiga</t>
  </si>
  <si>
    <t>2.2 Gases non flammable non toxic</t>
  </si>
  <si>
    <t>PU</t>
  </si>
  <si>
    <t>Bricka</t>
  </si>
  <si>
    <t>Tray</t>
  </si>
  <si>
    <t>INTRASTAT_COMBINED_NOMENCLATURE</t>
  </si>
  <si>
    <t>INTRASTAT combined</t>
  </si>
  <si>
    <t>INTRASTAT combine</t>
  </si>
  <si>
    <t>07350000000276</t>
  </si>
  <si>
    <t>CHEP-helpall</t>
  </si>
  <si>
    <t>CHEP full size pallet</t>
  </si>
  <si>
    <t>27.14.a</t>
  </si>
  <si>
    <t>27.14.a - Nordöstra Grönland Sektion 27.14.a)</t>
  </si>
  <si>
    <t>27.14.a - Northeast Greenland (Division 27.14.a)</t>
  </si>
  <si>
    <t>FREE_FROM_SOYA</t>
  </si>
  <si>
    <t>Fri från soja</t>
  </si>
  <si>
    <t>Soya free</t>
  </si>
  <si>
    <t>CERTIFIED_SUSTAINABLE_WINE_CHILE</t>
  </si>
  <si>
    <t>Certified Sustainable Wine of Chile</t>
  </si>
  <si>
    <t>APPROVED_BY_ASTHMA_AND_ALLERGY_ASSOC</t>
  </si>
  <si>
    <t>Rek. av Astma och Allergi Förbundet</t>
  </si>
  <si>
    <t>Recommended by Asthmatics and Allergics Association</t>
  </si>
  <si>
    <t>PER_LITRE</t>
  </si>
  <si>
    <t>Per liter</t>
  </si>
  <si>
    <t>Per litre</t>
  </si>
  <si>
    <t>5.1</t>
  </si>
  <si>
    <t>5.1, Oxiderande ämnen</t>
  </si>
  <si>
    <t>5.1, Oxidizing substances</t>
  </si>
  <si>
    <t>NO_PICTOGRAM</t>
  </si>
  <si>
    <t>Inget piktogram</t>
  </si>
  <si>
    <t>No Pictogram</t>
  </si>
  <si>
    <t>MTQ</t>
  </si>
  <si>
    <t>Kubikmeter</t>
  </si>
  <si>
    <t>Cubic meter</t>
  </si>
  <si>
    <t>076</t>
  </si>
  <si>
    <t>Brasilien</t>
  </si>
  <si>
    <t>Brazil</t>
  </si>
  <si>
    <t>LLD</t>
  </si>
  <si>
    <t>Drivande backor/långrevar</t>
  </si>
  <si>
    <t>Drifting longlines</t>
  </si>
  <si>
    <t>POLYMER_HDPE</t>
  </si>
  <si>
    <t>Högdensitetspolyeten (HDPE)</t>
  </si>
  <si>
    <t>High Density Polyethylene (HDPE)</t>
  </si>
  <si>
    <t>COUPLING_G</t>
  </si>
  <si>
    <t>G-koppling</t>
  </si>
  <si>
    <t>G-coupler</t>
  </si>
  <si>
    <t>COMPRESSED</t>
  </si>
  <si>
    <t>Komprimerad</t>
  </si>
  <si>
    <t>Compressed</t>
  </si>
  <si>
    <t>GB</t>
  </si>
  <si>
    <t>Korn</t>
  </si>
  <si>
    <t>Barley</t>
  </si>
  <si>
    <t>P</t>
  </si>
  <si>
    <t>Fosfor</t>
  </si>
  <si>
    <t>Phosphorus</t>
  </si>
  <si>
    <t>Ospecificerad</t>
  </si>
  <si>
    <t>Unspecified</t>
  </si>
  <si>
    <t>(C/D)</t>
  </si>
  <si>
    <t>2.3</t>
  </si>
  <si>
    <t>2.3 Gaser giftiga</t>
  </si>
  <si>
    <t>2.3 Gases toxic</t>
  </si>
  <si>
    <t>CG</t>
  </si>
  <si>
    <t>Bur</t>
  </si>
  <si>
    <t>Cage</t>
  </si>
  <si>
    <t>MERCOSUR</t>
  </si>
  <si>
    <t>07530000000296</t>
  </si>
  <si>
    <t>CHEP-kvartspall</t>
  </si>
  <si>
    <t>CHEP quarter size pallet</t>
  </si>
  <si>
    <t>27.14.b</t>
  </si>
  <si>
    <t>27.14.b - Sydöstra Grönland (Sektion 27.14.b)(Sektion 27.14.b)</t>
  </si>
  <si>
    <t>27.14.b - Southeast Greenland (Division 27.14.b)</t>
  </si>
  <si>
    <t>FREE_FROM_EGG</t>
  </si>
  <si>
    <t>Fri från ägg</t>
  </si>
  <si>
    <t>Egg free</t>
  </si>
  <si>
    <t>COCOA_LIFE</t>
  </si>
  <si>
    <t>Cocoa Life</t>
  </si>
  <si>
    <t>APPROVED_FOR_TUBE_FEEDING</t>
  </si>
  <si>
    <t>Sondnäring</t>
  </si>
  <si>
    <t>Approved for tube feeding</t>
  </si>
  <si>
    <t>PER_METRE</t>
  </si>
  <si>
    <t>Per meter</t>
  </si>
  <si>
    <t>Per metre</t>
  </si>
  <si>
    <t>5.2</t>
  </si>
  <si>
    <t>5.2, Organiska peroxider</t>
  </si>
  <si>
    <t>5.2, Organic peroxides</t>
  </si>
  <si>
    <t>ENVIRONMENT</t>
  </si>
  <si>
    <t>Miljöfarligt</t>
  </si>
  <si>
    <t>Environment</t>
  </si>
  <si>
    <t>MTK</t>
  </si>
  <si>
    <t>Kvadratmeter</t>
  </si>
  <si>
    <t>Sqare meter</t>
  </si>
  <si>
    <t>100</t>
  </si>
  <si>
    <t>Bulgarien</t>
  </si>
  <si>
    <t>Bulgaria</t>
  </si>
  <si>
    <t>OTT</t>
  </si>
  <si>
    <t>Dubbeltrålar som används med trålbord</t>
  </si>
  <si>
    <t>Midwater trawls: Otter twin trawls</t>
  </si>
  <si>
    <t>FIBRE_JUTE</t>
  </si>
  <si>
    <t>Jute</t>
  </si>
  <si>
    <t>Fibre Jute</t>
  </si>
  <si>
    <t>GLASS_CORK</t>
  </si>
  <si>
    <t>Glaskork</t>
  </si>
  <si>
    <t>Glass Cork</t>
  </si>
  <si>
    <t>SIFT_PROOF</t>
  </si>
  <si>
    <t>Läckagesäker</t>
  </si>
  <si>
    <t>Sift-proof</t>
  </si>
  <si>
    <t>AC</t>
  </si>
  <si>
    <t>Kräftdjur</t>
  </si>
  <si>
    <t>Crustaceans</t>
  </si>
  <si>
    <t>ID</t>
  </si>
  <si>
    <t>Jod</t>
  </si>
  <si>
    <t>Iodide</t>
  </si>
  <si>
    <t>35</t>
  </si>
  <si>
    <t>Pall 1000 X 1200 mm</t>
  </si>
  <si>
    <t>Pallet 1000 X 1200 mm</t>
  </si>
  <si>
    <t>(C/E)</t>
  </si>
  <si>
    <t>3 Brandfarliga vätskor</t>
  </si>
  <si>
    <t>3 Flammable liquids</t>
  </si>
  <si>
    <t>JR</t>
  </si>
  <si>
    <t>Burk - ej metall</t>
  </si>
  <si>
    <t>Jar</t>
  </si>
  <si>
    <t>NOMENCLATURE_GENERALE_DES_PRODUITS</t>
  </si>
  <si>
    <t>NGDP</t>
  </si>
  <si>
    <t>07350000000269</t>
  </si>
  <si>
    <t>EUR-helpall</t>
  </si>
  <si>
    <t>Euro full size pallett</t>
  </si>
  <si>
    <t>27.2</t>
  </si>
  <si>
    <t>27.2 - Norska havet och farvattnen kring Svalbard och Björnön (Delområde 27.2)</t>
  </si>
  <si>
    <t>27.2 - Norwegian Sea, Spitzbergen, and Bear Island (Subarea 27.2)</t>
  </si>
  <si>
    <t>FREE_FROM_LEGUME_PROTEIN</t>
  </si>
  <si>
    <t>Fri från ärtprotein</t>
  </si>
  <si>
    <t>Legume protein free</t>
  </si>
  <si>
    <t>DEMETER_LABEL</t>
  </si>
  <si>
    <t>Demeter</t>
  </si>
  <si>
    <t>LOW_ON_PHENYLALANINE</t>
  </si>
  <si>
    <t>Särnär fenylalaninfattig</t>
  </si>
  <si>
    <t>Low on fenylalanine</t>
  </si>
  <si>
    <t>PER_PIECE</t>
  </si>
  <si>
    <t>Per styck</t>
  </si>
  <si>
    <t>Per unit</t>
  </si>
  <si>
    <t>6.1</t>
  </si>
  <si>
    <t>6.1, Giftiga ämnen</t>
  </si>
  <si>
    <t>6.1, Toxic substances</t>
  </si>
  <si>
    <t>EXCLAMATION_MARK</t>
  </si>
  <si>
    <t>Utropstecken</t>
  </si>
  <si>
    <t>Exclamation Mark</t>
  </si>
  <si>
    <t>B60</t>
  </si>
  <si>
    <t>Lumen per kvadratmeter</t>
  </si>
  <si>
    <t>Lumen per sqaremeter</t>
  </si>
  <si>
    <t>104</t>
  </si>
  <si>
    <t>Burma (Myanmar)</t>
  </si>
  <si>
    <t>Myanmar</t>
  </si>
  <si>
    <t>LTL</t>
  </si>
  <si>
    <t>Dörjlinor</t>
  </si>
  <si>
    <t>Trolling lines</t>
  </si>
  <si>
    <t>PAPER_CORRUGATED</t>
  </si>
  <si>
    <t>Korrugerat papper</t>
  </si>
  <si>
    <t>Corrugated</t>
  </si>
  <si>
    <t>CAP</t>
  </si>
  <si>
    <t>Kapsyl</t>
  </si>
  <si>
    <t>Cap</t>
  </si>
  <si>
    <t>PINPACK</t>
  </si>
  <si>
    <t>Pinpack</t>
  </si>
  <si>
    <t>Pin-pack</t>
  </si>
  <si>
    <t>ML</t>
  </si>
  <si>
    <t>Laktos</t>
  </si>
  <si>
    <t>Lactose</t>
  </si>
  <si>
    <t>FE</t>
  </si>
  <si>
    <t>Järn</t>
  </si>
  <si>
    <t>Iron</t>
  </si>
  <si>
    <t>31</t>
  </si>
  <si>
    <t>Pall 1000 X 600 mm</t>
  </si>
  <si>
    <t>Pallet 1000 X 600 mm</t>
  </si>
  <si>
    <t>(C5000D)</t>
  </si>
  <si>
    <t>4.1 Brandfarliga fasta ämnen självreaktiva ämnen och fasta okänsliggjorda explosivämnen</t>
  </si>
  <si>
    <t>4.1 Flammable solids self-reactive substances and solid desensitized explosives</t>
  </si>
  <si>
    <t>CNG</t>
  </si>
  <si>
    <t>Burk - metall</t>
  </si>
  <si>
    <t>Can</t>
  </si>
  <si>
    <t>TARIF_INTEGRE_DE_LA_COMMUNAUTE</t>
  </si>
  <si>
    <t>TIC</t>
  </si>
  <si>
    <t>07350000000368</t>
  </si>
  <si>
    <t>Fat 30 liter 12 % moms</t>
  </si>
  <si>
    <t>Barrel 30 litres 12 % VAT</t>
  </si>
  <si>
    <t>27.2.a</t>
  </si>
  <si>
    <t>27.2.a - Norska havet (Sektion 27.2.a)</t>
  </si>
  <si>
    <t>27.2.a - Norwegian Sea (Division 27.2.a)</t>
  </si>
  <si>
    <t>FREE_FROM_GLUTEN</t>
  </si>
  <si>
    <t>Glutenfri</t>
  </si>
  <si>
    <t>Gluten free</t>
  </si>
  <si>
    <t>CROSSED_GRAIN_SYMBOL</t>
  </si>
  <si>
    <t>Det överkorsade axet</t>
  </si>
  <si>
    <t>Crossed Grain Symbol</t>
  </si>
  <si>
    <t>Vegansk</t>
  </si>
  <si>
    <t>PER_WASH</t>
  </si>
  <si>
    <t>Per tvätt</t>
  </si>
  <si>
    <t>Per wash</t>
  </si>
  <si>
    <t>6.2</t>
  </si>
  <si>
    <t>6.2, Smittförande ämnen</t>
  </si>
  <si>
    <t>6.2, Infectious substances</t>
  </si>
  <si>
    <t>LUX</t>
  </si>
  <si>
    <t>Lux</t>
  </si>
  <si>
    <t>152</t>
  </si>
  <si>
    <t>Chile</t>
  </si>
  <si>
    <t>FG</t>
  </si>
  <si>
    <t>Fallnät (ej specificerade)</t>
  </si>
  <si>
    <t>Falling gear (not specified)</t>
  </si>
  <si>
    <t>LAMINATED_CARTON</t>
  </si>
  <si>
    <t>Laminerad Kartong</t>
  </si>
  <si>
    <t>Laminated Carton</t>
  </si>
  <si>
    <t>CORK_AGGLOMERATE</t>
  </si>
  <si>
    <t>Kork agglomerad</t>
  </si>
  <si>
    <t>Cork agglomerate</t>
  </si>
  <si>
    <t>GIFT_WRAPPED</t>
  </si>
  <si>
    <t>Presentinslagen</t>
  </si>
  <si>
    <t>Gift-wrapped</t>
  </si>
  <si>
    <t>NL</t>
  </si>
  <si>
    <t>Lupin</t>
  </si>
  <si>
    <t>Lupine</t>
  </si>
  <si>
    <t>CA</t>
  </si>
  <si>
    <t>Kalcium</t>
  </si>
  <si>
    <t>Calcium</t>
  </si>
  <si>
    <t>41</t>
  </si>
  <si>
    <t>Pall 1067 X 1067 mm</t>
  </si>
  <si>
    <t>Pallet 1067 X 1067 mm</t>
  </si>
  <si>
    <t>(D)</t>
  </si>
  <si>
    <t>4.2 Självantändande ämnen</t>
  </si>
  <si>
    <t>4.2 Substances liable to spontaneous combustion</t>
  </si>
  <si>
    <t>CU</t>
  </si>
  <si>
    <t>Bägare/Bytta</t>
  </si>
  <si>
    <t>Cup/Tub</t>
  </si>
  <si>
    <t>TN_VED</t>
  </si>
  <si>
    <t>TN VD</t>
  </si>
  <si>
    <t>07350000000429</t>
  </si>
  <si>
    <t>Fat 30 liter 25 % moms</t>
  </si>
  <si>
    <t>Barrel 30 litres 25 % VAT</t>
  </si>
  <si>
    <t>27.2.b</t>
  </si>
  <si>
    <t>27.2.b - Farvattnen kring Svalbard och Björnön (Sektion 27.2.b)</t>
  </si>
  <si>
    <t>27.2.b - Spitzbergen and Bear Island (Division 27.2.b)</t>
  </si>
  <si>
    <t>REDUCED_LACTOSE</t>
  </si>
  <si>
    <t>Laktosreducerad/låglaktos</t>
  </si>
  <si>
    <t>Lactose reduced/low lactose</t>
  </si>
  <si>
    <t>ECOCERT_COSMOS_NATURAL</t>
  </si>
  <si>
    <t>Ecocert Cosmos Natural</t>
  </si>
  <si>
    <t>READY_TO_DRINK</t>
  </si>
  <si>
    <t>Per utspädd volym</t>
  </si>
  <si>
    <t>By diluted volume</t>
  </si>
  <si>
    <t>7</t>
  </si>
  <si>
    <t>7, Radioaktiva ämnen</t>
  </si>
  <si>
    <t>7, Radioactive material</t>
  </si>
  <si>
    <t>MC</t>
  </si>
  <si>
    <t>Mikrogram</t>
  </si>
  <si>
    <t>Micro gram</t>
  </si>
  <si>
    <t>170</t>
  </si>
  <si>
    <t>Colombia</t>
  </si>
  <si>
    <t>GNF</t>
  </si>
  <si>
    <t>Fasta bottengarn (fastgjorda vid pålar)</t>
  </si>
  <si>
    <t>Fixed gillnets (on stakes)</t>
  </si>
  <si>
    <t>POLYMER_LDPE</t>
  </si>
  <si>
    <t>Lågdensitetspolyeten (LDPE)</t>
  </si>
  <si>
    <t>Low-density polyethylene (LDPE)</t>
  </si>
  <si>
    <t>CORK_STOPPER</t>
  </si>
  <si>
    <t>Korkpropp</t>
  </si>
  <si>
    <t>Cork Stopper</t>
  </si>
  <si>
    <t>PROTECTED</t>
  </si>
  <si>
    <t>Skyddad</t>
  </si>
  <si>
    <t>Protected</t>
  </si>
  <si>
    <t>SM</t>
  </si>
  <si>
    <t>Makadamianöt</t>
  </si>
  <si>
    <t>Macadamia</t>
  </si>
  <si>
    <t>K</t>
  </si>
  <si>
    <t>Kalium</t>
  </si>
  <si>
    <t>Potassium</t>
  </si>
  <si>
    <t>42</t>
  </si>
  <si>
    <t>Pall 1100 X 1100 mm</t>
  </si>
  <si>
    <t>Pallet 1100 X 1100 mm</t>
  </si>
  <si>
    <t>(D/E)</t>
  </si>
  <si>
    <t>4.3 Ämnen som utvecklar brandfarliga gaser vid kontakt med vatten</t>
  </si>
  <si>
    <t>4.3 Substances which in contact with water emit flammable gases</t>
  </si>
  <si>
    <t>CY</t>
  </si>
  <si>
    <t>Cylinder</t>
  </si>
  <si>
    <t>HARMONIZED_COMMODITY_DESCRIPTION_AND_CODING_SYSTEM</t>
  </si>
  <si>
    <t>Tullstatistiskt HS-nummer</t>
  </si>
  <si>
    <t>HS number</t>
  </si>
  <si>
    <t>07350000000054</t>
  </si>
  <si>
    <t>Flaska 1000 ml 12 % moms</t>
  </si>
  <si>
    <t>Bottle 1000 ml 12 % VAT</t>
  </si>
  <si>
    <t>27.3</t>
  </si>
  <si>
    <t>27.3 - Skagerack, Kattegatt, Öresund, Bälten och Östersjön (Delområde 27.3)</t>
  </si>
  <si>
    <t>27.3 - Skagerrak, Kattegat, Sound, Belt Sea, and Baltic Sea (Subarea 27.3)</t>
  </si>
  <si>
    <t>VERY_LOW_GLUTEN</t>
  </si>
  <si>
    <t>Mycket låg glutenhalt</t>
  </si>
  <si>
    <t>Very low amount of gluten</t>
  </si>
  <si>
    <t>ECOCERT_COSMOS_ORGANIC</t>
  </si>
  <si>
    <t>Ecocert Cosmos Organic</t>
  </si>
  <si>
    <t>READY_TO_EAT</t>
  </si>
  <si>
    <t>Per vikt efter tillsats av vatten</t>
  </si>
  <si>
    <t>By weight after adding water</t>
  </si>
  <si>
    <t>8</t>
  </si>
  <si>
    <t>8, Frätande ämnen</t>
  </si>
  <si>
    <t>8, Corrosive substances</t>
  </si>
  <si>
    <t>MGM</t>
  </si>
  <si>
    <t>Milligram</t>
  </si>
  <si>
    <t>Milli gram</t>
  </si>
  <si>
    <t>188</t>
  </si>
  <si>
    <t>Costa Rica</t>
  </si>
  <si>
    <t>FPN</t>
  </si>
  <si>
    <t>Fasta ej täckta bottengarn</t>
  </si>
  <si>
    <t>Traps: Stationary uncovered pound nets</t>
  </si>
  <si>
    <t>POLYMER_MDPE</t>
  </si>
  <si>
    <t>Mellandensitetspolyeten</t>
  </si>
  <si>
    <t>Medium-density Polyethylene</t>
  </si>
  <si>
    <t>CROWN_CAP</t>
  </si>
  <si>
    <t>Kronkapsyl</t>
  </si>
  <si>
    <t>Crown Cap</t>
  </si>
  <si>
    <t>MODIFIED_ATMOSPHERE</t>
  </si>
  <si>
    <t>Skyddande atmosfär</t>
  </si>
  <si>
    <t>Modified-atmosphere</t>
  </si>
  <si>
    <t>SA</t>
  </si>
  <si>
    <t>Mandel</t>
  </si>
  <si>
    <t>Almond</t>
  </si>
  <si>
    <t>CLD</t>
  </si>
  <si>
    <t>Klorid</t>
  </si>
  <si>
    <t>Chloride</t>
  </si>
  <si>
    <t>43</t>
  </si>
  <si>
    <t>Pall 1140 X 1140 mm</t>
  </si>
  <si>
    <t>Pallet 1140 X 1140 mm</t>
  </si>
  <si>
    <t>(E)</t>
  </si>
  <si>
    <t>5.1 Oxiderande ämnen</t>
  </si>
  <si>
    <t>5.1 Oxidizing substances</t>
  </si>
  <si>
    <t>BA</t>
  </si>
  <si>
    <t>Barrel</t>
  </si>
  <si>
    <t>07350000000047</t>
  </si>
  <si>
    <t>Flaska 250 ml 12 % moms</t>
  </si>
  <si>
    <t>Bottle 250 ml 12 % VAT</t>
  </si>
  <si>
    <t>27.3.a</t>
  </si>
  <si>
    <t>27.3.a - Skagerrak och Kattegat (Sektion 27.3.a)</t>
  </si>
  <si>
    <t>27.3.a - Skagerrak and Kattegat (Division 27.3.a)</t>
  </si>
  <si>
    <t>WITHOUT_ADDED_SUGAR</t>
  </si>
  <si>
    <t>Utan tillsatt socker</t>
  </si>
  <si>
    <t>Without added sugar</t>
  </si>
  <si>
    <t>ENTWINE_AUSTRALIA</t>
  </si>
  <si>
    <t>Entwine Australia</t>
  </si>
  <si>
    <t>9</t>
  </si>
  <si>
    <t>9, Övriga farliga ämnen och föremål</t>
  </si>
  <si>
    <t>9, Miscellaneous dangerous substances and articles</t>
  </si>
  <si>
    <t>MLT</t>
  </si>
  <si>
    <t>Milliliter</t>
  </si>
  <si>
    <t>Milli liter</t>
  </si>
  <si>
    <t>196</t>
  </si>
  <si>
    <t>Cypern</t>
  </si>
  <si>
    <t>Cyprus</t>
  </si>
  <si>
    <t>FSN</t>
  </si>
  <si>
    <t>Fasta hommor</t>
  </si>
  <si>
    <t>Traps: Stow nets</t>
  </si>
  <si>
    <t>METAL_OTHER</t>
  </si>
  <si>
    <t>Metall övrig</t>
  </si>
  <si>
    <t>Metal</t>
  </si>
  <si>
    <t>COUPLING_M</t>
  </si>
  <si>
    <t>M-koppling</t>
  </si>
  <si>
    <t>M-coupler</t>
  </si>
  <si>
    <t>ATOMIZER</t>
  </si>
  <si>
    <t>Sprayflaska</t>
  </si>
  <si>
    <t>Atomizer</t>
  </si>
  <si>
    <t>Mjölk</t>
  </si>
  <si>
    <t>Milk</t>
  </si>
  <si>
    <t>CHOAVL</t>
  </si>
  <si>
    <t>Kolhydrat</t>
  </si>
  <si>
    <t>Carbohydrate</t>
  </si>
  <si>
    <t>Pall 1200 X 1000 mm</t>
  </si>
  <si>
    <t>Pallet 1200 X 1000 mm</t>
  </si>
  <si>
    <t>5.2 Organiska peroxider</t>
  </si>
  <si>
    <t>5.2 Organic peroxides</t>
  </si>
  <si>
    <t>BO</t>
  </si>
  <si>
    <t>Flaska</t>
  </si>
  <si>
    <t>Bottle</t>
  </si>
  <si>
    <t>07350000000016</t>
  </si>
  <si>
    <t>Flaska 330 ml 12 % moms</t>
  </si>
  <si>
    <t>Bottle 330 ml 12 % VAT</t>
  </si>
  <si>
    <t>27.3.b</t>
  </si>
  <si>
    <t>27.3.b - Sund (Sektion 27.3.b)</t>
  </si>
  <si>
    <t>27.3.b - Sound (Division 27.3.b)</t>
  </si>
  <si>
    <t>WITHOUT_ADDED_SWEETENER</t>
  </si>
  <si>
    <t>Utan tillsatt sötningsmedel</t>
  </si>
  <si>
    <t>Without added sweetener</t>
  </si>
  <si>
    <t>EQUALITAS_SUSTAINABLE_WINE</t>
  </si>
  <si>
    <t>Equalitas Sustainable Wine</t>
  </si>
  <si>
    <t>MMT</t>
  </si>
  <si>
    <t>Millimeter</t>
  </si>
  <si>
    <t>Milli meter</t>
  </si>
  <si>
    <t>208</t>
  </si>
  <si>
    <t>Danmark</t>
  </si>
  <si>
    <t>Denmark</t>
  </si>
  <si>
    <t>RG</t>
  </si>
  <si>
    <t>Fiskeredskap för sportfiske</t>
  </si>
  <si>
    <t>Recreational Fishing Gear</t>
  </si>
  <si>
    <t>PAPER_PAPER</t>
  </si>
  <si>
    <t>Papper</t>
  </si>
  <si>
    <t>Paper</t>
  </si>
  <si>
    <t>NATURAL_CORK</t>
  </si>
  <si>
    <t>Naturkork</t>
  </si>
  <si>
    <t>Natural Cork</t>
  </si>
  <si>
    <t>OXYGEN_INFUSED</t>
  </si>
  <si>
    <t>Syre-infunderad</t>
  </si>
  <si>
    <t>Oxygen-infused</t>
  </si>
  <si>
    <t>AN</t>
  </si>
  <si>
    <t>Nötter (eng: tree nuts)</t>
  </si>
  <si>
    <t>Tree nuts</t>
  </si>
  <si>
    <t>Koppar</t>
  </si>
  <si>
    <t>Copper</t>
  </si>
  <si>
    <t>40</t>
  </si>
  <si>
    <t>Pall 1219 X 1016 mm</t>
  </si>
  <si>
    <t>Pallet 1219 X 1016 mm</t>
  </si>
  <si>
    <t>6.1 Giftiga ämnen</t>
  </si>
  <si>
    <t>6.1 Toxic substances</t>
  </si>
  <si>
    <t>ZU</t>
  </si>
  <si>
    <t>Flexibel IBC-pall (Intermediate Bulk Container)</t>
  </si>
  <si>
    <t>Flexible Intermediate Bulk Container</t>
  </si>
  <si>
    <t>07350000000382</t>
  </si>
  <si>
    <t>Flaska 330 ml 25 % moms</t>
  </si>
  <si>
    <t>Bottle 330 ml 25 % VAT</t>
  </si>
  <si>
    <t>27.3.b,c</t>
  </si>
  <si>
    <t>27.3.b,c - Sund och Bälthavet eller övergångsområdet</t>
  </si>
  <si>
    <t>27.3.b,c - Sound and Belt Sea or the Transition Area (Divisions 27.3.b,c)</t>
  </si>
  <si>
    <t>EU_ECO_LABEL</t>
  </si>
  <si>
    <t>EU Ecolabel</t>
  </si>
  <si>
    <t>MON</t>
  </si>
  <si>
    <t>Månad</t>
  </si>
  <si>
    <t>Month</t>
  </si>
  <si>
    <t>214</t>
  </si>
  <si>
    <t>Dominikanska republiken</t>
  </si>
  <si>
    <t>Dominican Republic</t>
  </si>
  <si>
    <t>OTM</t>
  </si>
  <si>
    <t>Flyttrål</t>
  </si>
  <si>
    <t>Midwater trawls- otter trawls</t>
  </si>
  <si>
    <t>PAPER_PAPERBOARD</t>
  </si>
  <si>
    <t>Papper/kartong</t>
  </si>
  <si>
    <t>Paperboard</t>
  </si>
  <si>
    <t>COUPLING_S3</t>
  </si>
  <si>
    <t>S3-koppling</t>
  </si>
  <si>
    <t>S3-coupler</t>
  </si>
  <si>
    <t>VACUUM_PACKED</t>
  </si>
  <si>
    <t>Vakuumpackad</t>
  </si>
  <si>
    <t>Vacuum packed</t>
  </si>
  <si>
    <t>SR</t>
  </si>
  <si>
    <t>Paranöt</t>
  </si>
  <si>
    <t>Brazil nut</t>
  </si>
  <si>
    <t>Krom</t>
  </si>
  <si>
    <t>Chromium</t>
  </si>
  <si>
    <t>13</t>
  </si>
  <si>
    <t>Pall 600 X 400 mm</t>
  </si>
  <si>
    <t>Pallet 600 X 400 mm</t>
  </si>
  <si>
    <t>6.2 Smittförande ämnen</t>
  </si>
  <si>
    <t>6.2 Infectious substances</t>
  </si>
  <si>
    <t>CS</t>
  </si>
  <si>
    <t>Fodral/etui</t>
  </si>
  <si>
    <t>Case</t>
  </si>
  <si>
    <t>07350000000061</t>
  </si>
  <si>
    <t>Glasflaska 500 ml 12 % moms</t>
  </si>
  <si>
    <t>Glass bottle 500 ml 12 % VAT</t>
  </si>
  <si>
    <t>27.3.c</t>
  </si>
  <si>
    <t>27.3.c - Bälten (Sektion 27.3.c)</t>
  </si>
  <si>
    <t>27.3.c - Belt Sea (Division 27.3.c)</t>
  </si>
  <si>
    <t>EU_ORGANIC_FARMING</t>
  </si>
  <si>
    <t>EU-ekologiskt</t>
  </si>
  <si>
    <t>EU Organic Farming</t>
  </si>
  <si>
    <t>P1</t>
  </si>
  <si>
    <t>Procent</t>
  </si>
  <si>
    <t>Percentage</t>
  </si>
  <si>
    <t>218</t>
  </si>
  <si>
    <t>Ecuador</t>
  </si>
  <si>
    <t>TM</t>
  </si>
  <si>
    <t>Flyttrålar (ej specificerade)</t>
  </si>
  <si>
    <t>Midwater trawls- midwater trawls (not specified)</t>
  </si>
  <si>
    <t>POLYMER_PE</t>
  </si>
  <si>
    <t>Polyeten (PE)</t>
  </si>
  <si>
    <t>Polyethylene (PE)</t>
  </si>
  <si>
    <t>COUPLING_S</t>
  </si>
  <si>
    <t>S-koppling</t>
  </si>
  <si>
    <t>S-coupler</t>
  </si>
  <si>
    <t>WATER_RESISTANT</t>
  </si>
  <si>
    <t>Vattentät</t>
  </si>
  <si>
    <t>Water-resistant</t>
  </si>
  <si>
    <t>SP</t>
  </si>
  <si>
    <t>Pekannöt</t>
  </si>
  <si>
    <t>Pecan</t>
  </si>
  <si>
    <t>MG</t>
  </si>
  <si>
    <t>Magnesium</t>
  </si>
  <si>
    <t>11</t>
  </si>
  <si>
    <t>Pall 800 X 1200 mm</t>
  </si>
  <si>
    <t>Pallet 800 X 1200 mm</t>
  </si>
  <si>
    <t>7A</t>
  </si>
  <si>
    <t>7A Radioaktiva ämnen</t>
  </si>
  <si>
    <t>7A Radioactive material</t>
  </si>
  <si>
    <t>BJ</t>
  </si>
  <si>
    <t>Hink</t>
  </si>
  <si>
    <t>Bucket</t>
  </si>
  <si>
    <t>07350000000399</t>
  </si>
  <si>
    <t>Glasflaska 500 ml 25 % moms</t>
  </si>
  <si>
    <t>Glass bottle 500 ml 25 % VAT</t>
  </si>
  <si>
    <t>27.3.d</t>
  </si>
  <si>
    <t>27.3.d - Östersjön (Sektion 27.3.d)</t>
  </si>
  <si>
    <t>27.3.d - Baltic Sea (Division 27.3.d)</t>
  </si>
  <si>
    <t>FAIR_N_GREEN</t>
  </si>
  <si>
    <t>Fair ’n Green</t>
  </si>
  <si>
    <t>H87</t>
  </si>
  <si>
    <t>Styck</t>
  </si>
  <si>
    <t>Units</t>
  </si>
  <si>
    <t>818</t>
  </si>
  <si>
    <t>Egypten</t>
  </si>
  <si>
    <t>Egypt</t>
  </si>
  <si>
    <t>08</t>
  </si>
  <si>
    <t>Fällor</t>
  </si>
  <si>
    <t>Traps</t>
  </si>
  <si>
    <t>POLYMER_PET</t>
  </si>
  <si>
    <t>Polyetentereftalat (PET)</t>
  </si>
  <si>
    <t>Polyethylene Terephthalate (PET)</t>
  </si>
  <si>
    <t>SCREW_CAP</t>
  </si>
  <si>
    <t>Skruvkapsyl</t>
  </si>
  <si>
    <t>Screw Cap</t>
  </si>
  <si>
    <t>COATED</t>
  </si>
  <si>
    <t>Ytbelagd</t>
  </si>
  <si>
    <t>Coated</t>
  </si>
  <si>
    <t>ST</t>
  </si>
  <si>
    <t>Pistachmandel</t>
  </si>
  <si>
    <t>Pistachio</t>
  </si>
  <si>
    <t>MN</t>
  </si>
  <si>
    <t>Mangan</t>
  </si>
  <si>
    <t>Manganese</t>
  </si>
  <si>
    <t>47</t>
  </si>
  <si>
    <t>Pall 800 X 400 mm</t>
  </si>
  <si>
    <t>Pallet 800 X 400 mm</t>
  </si>
  <si>
    <t>7B</t>
  </si>
  <si>
    <t>7B Radioaktiva ämnen</t>
  </si>
  <si>
    <t>7B Radioactive material</t>
  </si>
  <si>
    <t>SY</t>
  </si>
  <si>
    <t>Hylsa</t>
  </si>
  <si>
    <t>Sleeve</t>
  </si>
  <si>
    <t>07350000000078</t>
  </si>
  <si>
    <t>Glasflaska 750 ml 12 % moms</t>
  </si>
  <si>
    <t>Glass bottle 750 ml 12 % VAT</t>
  </si>
  <si>
    <t>27.4</t>
  </si>
  <si>
    <t>27.4 - Nordsjön (Delområde 27.4)</t>
  </si>
  <si>
    <t>27.4 - North Sea (Subarea 27.4)</t>
  </si>
  <si>
    <t>FAIR_TRADE_MARK</t>
  </si>
  <si>
    <t>Fairtrade</t>
  </si>
  <si>
    <t>HUR</t>
  </si>
  <si>
    <t>Timme</t>
  </si>
  <si>
    <t>Hour</t>
  </si>
  <si>
    <t>384</t>
  </si>
  <si>
    <t>Elfenbenskusten</t>
  </si>
  <si>
    <t>Côte d'Ivoire</t>
  </si>
  <si>
    <t>LLS</t>
  </si>
  <si>
    <t>Förankrade backor/långrevar</t>
  </si>
  <si>
    <t>Set longlines</t>
  </si>
  <si>
    <t>POLYMER_PP</t>
  </si>
  <si>
    <t>Polypropen (PP)</t>
  </si>
  <si>
    <t>Polypropylene (PP)</t>
  </si>
  <si>
    <t>SYNTHETIC_CORK</t>
  </si>
  <si>
    <t>Syntetkork</t>
  </si>
  <si>
    <t>Synthetic Cork</t>
  </si>
  <si>
    <t>SQ</t>
  </si>
  <si>
    <t>Queenslandnöt</t>
  </si>
  <si>
    <t>Queensland nut</t>
  </si>
  <si>
    <t>MO</t>
  </si>
  <si>
    <t>Molybden</t>
  </si>
  <si>
    <t>Molybdenum</t>
  </si>
  <si>
    <t>10</t>
  </si>
  <si>
    <t>Pall 800 X600 mm</t>
  </si>
  <si>
    <t>Pallet 800 X 600 mm</t>
  </si>
  <si>
    <t>7C</t>
  </si>
  <si>
    <t>7C Radioaktiva ämnen</t>
  </si>
  <si>
    <t>7C Radioactive material</t>
  </si>
  <si>
    <t>JG</t>
  </si>
  <si>
    <t>Kanna</t>
  </si>
  <si>
    <t>Jug</t>
  </si>
  <si>
    <t>07350000000320</t>
  </si>
  <si>
    <t>Glasflaska bygelkapsyl 500 ml 12 % moms</t>
  </si>
  <si>
    <t>Glass bottle lightning closure 500 ml 12 % VAT</t>
  </si>
  <si>
    <t>27.4.a</t>
  </si>
  <si>
    <t>27.4.a - Nordsjöns norra del (Sektion 27.4.a)</t>
  </si>
  <si>
    <t>27.4.a - Northern North Sea (Division 27.4.a)</t>
  </si>
  <si>
    <t>FAIRTRADE_COCOA</t>
  </si>
  <si>
    <t>Fairtrade Cocoa</t>
  </si>
  <si>
    <t>INH</t>
  </si>
  <si>
    <t>Tum</t>
  </si>
  <si>
    <t>Inch</t>
  </si>
  <si>
    <t>232</t>
  </si>
  <si>
    <t>Eritrea</t>
  </si>
  <si>
    <t>GNS</t>
  </si>
  <si>
    <t>Förankrade nät</t>
  </si>
  <si>
    <t>Set gillnets (anchored)</t>
  </si>
  <si>
    <t>POLYMER_PS</t>
  </si>
  <si>
    <t>Polystyren (PS)</t>
  </si>
  <si>
    <t>Polystyrene (PS)</t>
  </si>
  <si>
    <t>PUSH_TAP</t>
  </si>
  <si>
    <t>Tappkran knapp</t>
  </si>
  <si>
    <t>Push Tap</t>
  </si>
  <si>
    <t>NR</t>
  </si>
  <si>
    <t>Råg</t>
  </si>
  <si>
    <t>Rye</t>
  </si>
  <si>
    <t>NACL</t>
  </si>
  <si>
    <t>38</t>
  </si>
  <si>
    <t>Pall for liggande rullar/trummor</t>
  </si>
  <si>
    <t>Horizontal Drum Pallet</t>
  </si>
  <si>
    <t>7D</t>
  </si>
  <si>
    <t>7D Storetikett för radioaktiva ämnen i klass 7</t>
  </si>
  <si>
    <t>BK</t>
  </si>
  <si>
    <t>Korg</t>
  </si>
  <si>
    <t>Basket</t>
  </si>
  <si>
    <t>07350000000337</t>
  </si>
  <si>
    <t>Glasflaska kronkapsyl 500 ml 12 % moms</t>
  </si>
  <si>
    <t>Glass bottle crown cap 500 ml 12 % VAT</t>
  </si>
  <si>
    <t>27.4.b</t>
  </si>
  <si>
    <t>27.4.b - Nordsjöns mellersta del (Sektion 27.4.b)</t>
  </si>
  <si>
    <t>27.4.b - Central North Sea (Division 27.4.b)</t>
  </si>
  <si>
    <t>FAIRTRADE_COTTON</t>
  </si>
  <si>
    <t>Fairtrade Cotton</t>
  </si>
  <si>
    <t>ANN</t>
  </si>
  <si>
    <t>År</t>
  </si>
  <si>
    <t>Year</t>
  </si>
  <si>
    <t>233</t>
  </si>
  <si>
    <t>Estland</t>
  </si>
  <si>
    <t>Estonia</t>
  </si>
  <si>
    <t>GTR</t>
  </si>
  <si>
    <t>Grimgarn</t>
  </si>
  <si>
    <t>Trammel nets</t>
  </si>
  <si>
    <t>POLYMER_PVC</t>
  </si>
  <si>
    <t>Polyvinylklorid (PVC)</t>
  </si>
  <si>
    <t>Polyvinylchlorid (PVC)</t>
  </si>
  <si>
    <t>SCREW_TAP</t>
  </si>
  <si>
    <t>Tappkran skruv</t>
  </si>
  <si>
    <t>Screw Tap</t>
  </si>
  <si>
    <t>BC</t>
  </si>
  <si>
    <t>Selleri</t>
  </si>
  <si>
    <t>Celery</t>
  </si>
  <si>
    <t>NA</t>
  </si>
  <si>
    <t>Natrium</t>
  </si>
  <si>
    <t>Sodium</t>
  </si>
  <si>
    <t>46</t>
  </si>
  <si>
    <t>Pall för stående rullar/trummor.</t>
  </si>
  <si>
    <t>Vertical Drum Pallet</t>
  </si>
  <si>
    <t>7E</t>
  </si>
  <si>
    <t>7E Radioaktiva ämnen (Fissila ämnen)</t>
  </si>
  <si>
    <t>SW</t>
  </si>
  <si>
    <t>Krympfilm</t>
  </si>
  <si>
    <t>Shrinkwrapped</t>
  </si>
  <si>
    <t>07350000000375</t>
  </si>
  <si>
    <t>Kolsyretub 10 liter</t>
  </si>
  <si>
    <t>Carbon dioxide cylinder 10 litres</t>
  </si>
  <si>
    <t>27.4.c</t>
  </si>
  <si>
    <t>27.4.c - Nordsjöns södra del (Sektion 27.4.c)</t>
  </si>
  <si>
    <t>27.4.c - Southern North Sea (Division 27.4.c)</t>
  </si>
  <si>
    <t>FAIRTRADE_SUGAR</t>
  </si>
  <si>
    <t>Fairtrade Sugar</t>
  </si>
  <si>
    <t>231</t>
  </si>
  <si>
    <t>Etiopien</t>
  </si>
  <si>
    <t>Ethiopia</t>
  </si>
  <si>
    <t>DRH</t>
  </si>
  <si>
    <t>Handhållna skrapredskap</t>
  </si>
  <si>
    <t>Hand dredges</t>
  </si>
  <si>
    <t>FOAM</t>
  </si>
  <si>
    <t>Skum</t>
  </si>
  <si>
    <t>Foam</t>
  </si>
  <si>
    <t>BUTTERFLY_TAP</t>
  </si>
  <si>
    <t>Tappkran vinge</t>
  </si>
  <si>
    <t>Butterfly Tap</t>
  </si>
  <si>
    <t>BM</t>
  </si>
  <si>
    <t>Senap</t>
  </si>
  <si>
    <t>Mustard</t>
  </si>
  <si>
    <t>NIA</t>
  </si>
  <si>
    <t>Niacin</t>
  </si>
  <si>
    <t>44</t>
  </si>
  <si>
    <t>Pall utan däcksbrädor</t>
  </si>
  <si>
    <t>Skid</t>
  </si>
  <si>
    <t>8 Frätande ämnen</t>
  </si>
  <si>
    <t>8 Corrosive substances</t>
  </si>
  <si>
    <t>Kuvert</t>
  </si>
  <si>
    <t>Envelope</t>
  </si>
  <si>
    <t>03589460000050</t>
  </si>
  <si>
    <t>LPR-halvpall</t>
  </si>
  <si>
    <t>LPR half size pallett</t>
  </si>
  <si>
    <t>27.5</t>
  </si>
  <si>
    <t>27.5 - Islands och Färöarnas socklar (Delområde 27.5)</t>
  </si>
  <si>
    <t>27.5 - Iceland and Faroes Grounds (Subarea 27.5)</t>
  </si>
  <si>
    <t>FRESHCARE</t>
  </si>
  <si>
    <t>Freshcare</t>
  </si>
  <si>
    <t>608</t>
  </si>
  <si>
    <t>Filippinerna</t>
  </si>
  <si>
    <t>Philippines</t>
  </si>
  <si>
    <t>HAR</t>
  </si>
  <si>
    <t>Harpuner</t>
  </si>
  <si>
    <t>Harpoons</t>
  </si>
  <si>
    <t>METAL_STEEL</t>
  </si>
  <si>
    <t>Stål</t>
  </si>
  <si>
    <t>Steel</t>
  </si>
  <si>
    <t>TWIST_OFF_CAP</t>
  </si>
  <si>
    <t>Twist off</t>
  </si>
  <si>
    <t>Twist off cap</t>
  </si>
  <si>
    <t>AS</t>
  </si>
  <si>
    <t>Sesamfrön</t>
  </si>
  <si>
    <t>Sesame seeds</t>
  </si>
  <si>
    <t>PANTAC</t>
  </si>
  <si>
    <t>Pantotensyra</t>
  </si>
  <si>
    <t>Pantothenic acid</t>
  </si>
  <si>
    <t>14</t>
  </si>
  <si>
    <t>Pallet 400 X 300 mm</t>
  </si>
  <si>
    <t>9 Övriga farliga ämnen och föremål</t>
  </si>
  <si>
    <t>9 Miscellaneous dangerous substances and articles</t>
  </si>
  <si>
    <t>BX</t>
  </si>
  <si>
    <t>Låda</t>
  </si>
  <si>
    <t>Box</t>
  </si>
  <si>
    <t>03589460000012</t>
  </si>
  <si>
    <t>LPR-helpall</t>
  </si>
  <si>
    <t>LPR full size pallett</t>
  </si>
  <si>
    <t>27.5.a</t>
  </si>
  <si>
    <t>27.5.a - Islandssockeln (Sektion 27.5.a)</t>
  </si>
  <si>
    <t>27.5.a - Iceland Grounds (Division 27.5.a)</t>
  </si>
  <si>
    <t>FRAN_SVERIGE</t>
  </si>
  <si>
    <t>Från Sverige</t>
  </si>
  <si>
    <t>246</t>
  </si>
  <si>
    <t>Finland</t>
  </si>
  <si>
    <t>FCN</t>
  </si>
  <si>
    <t>Kastnät</t>
  </si>
  <si>
    <t>Cast nets</t>
  </si>
  <si>
    <t>FIBRE_BURLAP</t>
  </si>
  <si>
    <t>Säckväv</t>
  </si>
  <si>
    <t>Burlap</t>
  </si>
  <si>
    <t>COUPLING_U</t>
  </si>
  <si>
    <t>U-koppling</t>
  </si>
  <si>
    <t>U-coupler</t>
  </si>
  <si>
    <t>AY</t>
  </si>
  <si>
    <t>Sojabönor</t>
  </si>
  <si>
    <t>Soybean</t>
  </si>
  <si>
    <t>PRO-</t>
  </si>
  <si>
    <t>Protein</t>
  </si>
  <si>
    <t>Slip Sheet</t>
  </si>
  <si>
    <t>9A</t>
  </si>
  <si>
    <t>9A Övriga farliga ämnen och föremål</t>
  </si>
  <si>
    <t>9A Miscellaneous dangerous substances and articles</t>
  </si>
  <si>
    <t>MPG</t>
  </si>
  <si>
    <t>Multipack</t>
  </si>
  <si>
    <t>07350000000252</t>
  </si>
  <si>
    <t>Ostpalett</t>
  </si>
  <si>
    <t>Cheese pallett</t>
  </si>
  <si>
    <t>27.5.b</t>
  </si>
  <si>
    <t>27.5.b - Färösockeln (Sektion 27.5.b)</t>
  </si>
  <si>
    <t>27.5.b - Faroes Grounds (Division 27.5.b)</t>
  </si>
  <si>
    <t>FOREST_STEWARDSHIP_COUNCIL_100_PERCENT</t>
  </si>
  <si>
    <t>FSC Forest Steward Council 100 percent</t>
  </si>
  <si>
    <t>250</t>
  </si>
  <si>
    <t>Frankrike</t>
  </si>
  <si>
    <t>France</t>
  </si>
  <si>
    <t>GTN</t>
  </si>
  <si>
    <t>Kombinerade botten- och grimgarn</t>
  </si>
  <si>
    <t>Combined gillnets-trammel nets</t>
  </si>
  <si>
    <t>METAL_TIN</t>
  </si>
  <si>
    <t>Tenn</t>
  </si>
  <si>
    <t>Tin</t>
  </si>
  <si>
    <t>AW</t>
  </si>
  <si>
    <t>Spannmål som innehåller gluten</t>
  </si>
  <si>
    <t>Cereals containing gluten</t>
  </si>
  <si>
    <t>RIBF</t>
  </si>
  <si>
    <t>Riboflavin</t>
  </si>
  <si>
    <t>45</t>
  </si>
  <si>
    <t>Stringerpall</t>
  </si>
  <si>
    <t>Stringer Pallet</t>
  </si>
  <si>
    <t>NT</t>
  </si>
  <si>
    <t>Nät</t>
  </si>
  <si>
    <t>Net</t>
  </si>
  <si>
    <t>07350000000115</t>
  </si>
  <si>
    <t>Refillable PET upp till och med 1000 ml 12 % moms</t>
  </si>
  <si>
    <t>Refillable PET up to and including 1000 ml 12 % VAT</t>
  </si>
  <si>
    <t>27.6</t>
  </si>
  <si>
    <t>27.6 - Rockall bank och Hebridernas farvatten (Delområde 27.6)</t>
  </si>
  <si>
    <t>27.6 - Rockall, Northwest Coast of Scotland and North Ireland (Subarea 27.6)</t>
  </si>
  <si>
    <t>FOREST_STEWARDSHIP_COUNCIL_MIX</t>
  </si>
  <si>
    <t>FSC Forest Steward Council Mix</t>
  </si>
  <si>
    <t>268</t>
  </si>
  <si>
    <t>Georgien</t>
  </si>
  <si>
    <t>Georgia</t>
  </si>
  <si>
    <t>09</t>
  </si>
  <si>
    <t>Krokar och revar</t>
  </si>
  <si>
    <t>Hooks and lines</t>
  </si>
  <si>
    <t>WOOD_OTHER</t>
  </si>
  <si>
    <t>Trä Övrigt</t>
  </si>
  <si>
    <t>Wood</t>
  </si>
  <si>
    <t>GS</t>
  </si>
  <si>
    <t>Spelt</t>
  </si>
  <si>
    <t>SALTEQ</t>
  </si>
  <si>
    <t>Salt</t>
  </si>
  <si>
    <t>Salt equivalent</t>
  </si>
  <si>
    <t>NE</t>
  </si>
  <si>
    <t>Oförpackad</t>
  </si>
  <si>
    <t>Not packed</t>
  </si>
  <si>
    <t>07350000000122</t>
  </si>
  <si>
    <t>Refillable PET över 1000 ml 12 % moms</t>
  </si>
  <si>
    <t>Refillable PET more than 1000 ml 12 % VAT</t>
  </si>
  <si>
    <t>27.6.a</t>
  </si>
  <si>
    <t>27.6.a - Skottlands nordvästra kust och Nordirland eller västra Skottland (Sektion 27.6.a)</t>
  </si>
  <si>
    <t>27.6.a - Northwest Coast of Scotland and North Ireland or as the West of Scotland (Division 27.6.a)</t>
  </si>
  <si>
    <t>FOREST_STEWARDSHIP_COUNCIL_RECYCLED</t>
  </si>
  <si>
    <t>FSC Forest Steward Council Recycled</t>
  </si>
  <si>
    <t>300</t>
  </si>
  <si>
    <t>Grekland</t>
  </si>
  <si>
    <t>Greece</t>
  </si>
  <si>
    <t>SB</t>
  </si>
  <si>
    <t>Landvad</t>
  </si>
  <si>
    <t>Seine Nets: Beach seines</t>
  </si>
  <si>
    <t>CLOTH_OR_FABRIC</t>
  </si>
  <si>
    <t>Tyg</t>
  </si>
  <si>
    <t>Cloth or Fabric</t>
  </si>
  <si>
    <t>AU</t>
  </si>
  <si>
    <t>Svaveldioxid eller sulfit</t>
  </si>
  <si>
    <t>Sulfur Dioxide and Sulfits</t>
  </si>
  <si>
    <t>SE</t>
  </si>
  <si>
    <t>Selen</t>
  </si>
  <si>
    <t>Selenium</t>
  </si>
  <si>
    <t>WRP</t>
  </si>
  <si>
    <t>Omslag</t>
  </si>
  <si>
    <t>Wrapper</t>
  </si>
  <si>
    <t>07350000482201</t>
  </si>
  <si>
    <t>SRS halvlåda 120 röd</t>
  </si>
  <si>
    <t>SRS Half-size 120 red</t>
  </si>
  <si>
    <t>27.6.b</t>
  </si>
  <si>
    <t>27.6.b - Rockall bank (Sektion 27.6.b)</t>
  </si>
  <si>
    <t>27.6.b - Rockall (Division 27.6.b)</t>
  </si>
  <si>
    <t>FOREST_STEWARDSHIP_COUNCIL_LABEL</t>
  </si>
  <si>
    <t>FSC, Forest Stewardship Council</t>
  </si>
  <si>
    <t>304</t>
  </si>
  <si>
    <t>Grönland</t>
  </si>
  <si>
    <t>Greenland</t>
  </si>
  <si>
    <t>LL</t>
  </si>
  <si>
    <t>Långrevar (ej specificerade)</t>
  </si>
  <si>
    <t>Longlines (not specified)</t>
  </si>
  <si>
    <t>CORRUGATED_BOARD_OTHER</t>
  </si>
  <si>
    <t>Wellpapp</t>
  </si>
  <si>
    <t>Corrugated Board Other</t>
  </si>
  <si>
    <t>Valnöt</t>
  </si>
  <si>
    <t>Walnut</t>
  </si>
  <si>
    <t>THIA</t>
  </si>
  <si>
    <t>Tiamin</t>
  </si>
  <si>
    <t>Thiamin</t>
  </si>
  <si>
    <t>PUG</t>
  </si>
  <si>
    <t>Ospecificerad förpackning</t>
  </si>
  <si>
    <t>Packed, unspecified</t>
  </si>
  <si>
    <t>07350000482102</t>
  </si>
  <si>
    <t>SRS halvlåda 165 svart</t>
  </si>
  <si>
    <t>SRS Half-size 165 black</t>
  </si>
  <si>
    <t>27.7</t>
  </si>
  <si>
    <t>27.7 - Irländska sjön, farvattnen väster om Irland, Porcupine bank, Engelska kanalens östra och västra del, osv. (Delområde 27.7)</t>
  </si>
  <si>
    <t>27.7 - Irish Sea, West of Ireland, Porcupine Bank, Eastern and Western English Channel, etc (Subarea 27.7)</t>
  </si>
  <si>
    <t>GCP</t>
  </si>
  <si>
    <t>GCP – Global Coffee Platform</t>
  </si>
  <si>
    <t>320</t>
  </si>
  <si>
    <t>Guatemala</t>
  </si>
  <si>
    <t>HMX</t>
  </si>
  <si>
    <t>Maskiner (ej specificerade)</t>
  </si>
  <si>
    <t>Harvesting machines (not specified)</t>
  </si>
  <si>
    <t>CORRUGATED_BOARD_DOUBLE_WALL</t>
  </si>
  <si>
    <t>Wellpapp med dubbelvägg</t>
  </si>
  <si>
    <t>Double Wall Corrugated Board</t>
  </si>
  <si>
    <t>UW</t>
  </si>
  <si>
    <t>Vete</t>
  </si>
  <si>
    <t>Wheat</t>
  </si>
  <si>
    <t>FAMSCIS</t>
  </si>
  <si>
    <t>Varav enkelomättat fett</t>
  </si>
  <si>
    <t>Of which monounsaturated fat</t>
  </si>
  <si>
    <t>PX</t>
  </si>
  <si>
    <t>Pall</t>
  </si>
  <si>
    <t>Pallet</t>
  </si>
  <si>
    <t>07350000482300</t>
  </si>
  <si>
    <t>SRS halvlåda 50/80 blå</t>
  </si>
  <si>
    <t>SRS Half-size 50/80 blue</t>
  </si>
  <si>
    <t>27.7.a</t>
  </si>
  <si>
    <t>27.7.a - Irländska sjön (Sektion 27.7.a)</t>
  </si>
  <si>
    <t>27.7.a - Irish Sea (Division 27.7.a)</t>
  </si>
  <si>
    <t>GLOBAL_GAP</t>
  </si>
  <si>
    <t>Global gap</t>
  </si>
  <si>
    <t>Global GAP</t>
  </si>
  <si>
    <t>332</t>
  </si>
  <si>
    <t>Haiti</t>
  </si>
  <si>
    <t>HMD</t>
  </si>
  <si>
    <t>Mekaniska skrapredskap</t>
  </si>
  <si>
    <t>Mechanized dredges</t>
  </si>
  <si>
    <t>CORRUGATED_BOARD_SINGLE_WALL</t>
  </si>
  <si>
    <t>Wellpapp med enkelvägg</t>
  </si>
  <si>
    <t>Single Wall Corrugated Board</t>
  </si>
  <si>
    <t>AE</t>
  </si>
  <si>
    <t>Ägg</t>
  </si>
  <si>
    <t>Eggs</t>
  </si>
  <si>
    <t>FAPUCIS</t>
  </si>
  <si>
    <t>Varav fleromättat fett</t>
  </si>
  <si>
    <t>Of which polyunsaturated fat</t>
  </si>
  <si>
    <t>PB</t>
  </si>
  <si>
    <t>Pallbox</t>
  </si>
  <si>
    <t>Pallet Box</t>
  </si>
  <si>
    <t>07350000486117</t>
  </si>
  <si>
    <t>SRS halvpall svart (brygg) 11,2 kg</t>
  </si>
  <si>
    <t>SRS Half-size pallet black, 11,2 kg</t>
  </si>
  <si>
    <t>27.7.b</t>
  </si>
  <si>
    <t>27.7.b - Farvattnen väster om Irland (Sektion 27.7.b)</t>
  </si>
  <si>
    <t>27.7.b - West of Ireland (Division 27.7.b)</t>
  </si>
  <si>
    <t>GLOBAL_ORGANIC_TEXTILE_STANDARD</t>
  </si>
  <si>
    <t>GOTS, Global Organic Textile Standard</t>
  </si>
  <si>
    <t>340</t>
  </si>
  <si>
    <t>Honduras</t>
  </si>
  <si>
    <t>SV</t>
  </si>
  <si>
    <t>Notar som används från båtar eller fartyg</t>
  </si>
  <si>
    <t>Seine Nets: Boat or vessel seines</t>
  </si>
  <si>
    <t>CORRUGATED_BOARD_TRIPLE_WALL</t>
  </si>
  <si>
    <t>Wellpapp med trippelvägg</t>
  </si>
  <si>
    <t>Triple Wall Corrugated Board</t>
  </si>
  <si>
    <t>FASAT</t>
  </si>
  <si>
    <t>Varav mättat fett</t>
  </si>
  <si>
    <t>Of which saturated fat</t>
  </si>
  <si>
    <t>PLP</t>
  </si>
  <si>
    <t>Peel pack</t>
  </si>
  <si>
    <t>07350000482263</t>
  </si>
  <si>
    <t>SRS halvpall svart 10,5 kg</t>
  </si>
  <si>
    <t>SRS Half-size pallet black, 10,5 kg</t>
  </si>
  <si>
    <t>27.7.c</t>
  </si>
  <si>
    <t>27.7.c - Porcupine Bank (Sektion 27.7.c)</t>
  </si>
  <si>
    <t>27.7.c - Porcupine Bank (Division 27.7.c)</t>
  </si>
  <si>
    <t>GRASP</t>
  </si>
  <si>
    <t>GRASP – Risk Assessment on Social Practise</t>
  </si>
  <si>
    <t>344</t>
  </si>
  <si>
    <t>Hongkong</t>
  </si>
  <si>
    <t>Hong Kong</t>
  </si>
  <si>
    <t>GNC</t>
  </si>
  <si>
    <t>Nät (cirkelnät)</t>
  </si>
  <si>
    <t>Encircling gillnets</t>
  </si>
  <si>
    <t>PLASTIC_OTHER</t>
  </si>
  <si>
    <t>Övrig Plast</t>
  </si>
  <si>
    <t>Plastic Other</t>
  </si>
  <si>
    <t>POLYL</t>
  </si>
  <si>
    <t>Varav polyoler</t>
  </si>
  <si>
    <t>Of which polyols</t>
  </si>
  <si>
    <t>BG</t>
  </si>
  <si>
    <t>Påse</t>
  </si>
  <si>
    <t>Bag</t>
  </si>
  <si>
    <t>07350000486100</t>
  </si>
  <si>
    <t>SRS halvpall svart 11,2 kg</t>
  </si>
  <si>
    <t>27.7.d</t>
  </si>
  <si>
    <t>27.7.d - Engelska kanalens östra del (Sektion 27.7.d)</t>
  </si>
  <si>
    <t>27.7.d - Eastern English Channel (Division 27.7.d)</t>
  </si>
  <si>
    <t>INTEGRITY_AND_SUSTAINABILITY_CERTIFIED</t>
  </si>
  <si>
    <t>Integrity and Sustainability Certified</t>
  </si>
  <si>
    <t>356</t>
  </si>
  <si>
    <t>Indien</t>
  </si>
  <si>
    <t>India</t>
  </si>
  <si>
    <t>GND</t>
  </si>
  <si>
    <t>Nät (drivande)</t>
  </si>
  <si>
    <t>Driftnets</t>
  </si>
  <si>
    <t>OTHER</t>
  </si>
  <si>
    <t>Övriga material</t>
  </si>
  <si>
    <t>Not Otherwise Specified</t>
  </si>
  <si>
    <t>SUGAR-</t>
  </si>
  <si>
    <t>Varav sockerarter</t>
  </si>
  <si>
    <t>Of which sugars</t>
  </si>
  <si>
    <t>PO</t>
  </si>
  <si>
    <t>Påse med plan botten</t>
  </si>
  <si>
    <t>Pouch</t>
  </si>
  <si>
    <t>07350000482256</t>
  </si>
  <si>
    <t>SRS halvpall svart 7,6 kg</t>
  </si>
  <si>
    <t>SRS Half-size pallet black, 7,6 kg</t>
  </si>
  <si>
    <t>27.7.e</t>
  </si>
  <si>
    <t>27.7.e - Engelska kanalens västra del (Sektion 27.7.e)</t>
  </si>
  <si>
    <t>27.7.e - Western English Channel (Division 27.7.e)</t>
  </si>
  <si>
    <t>INT_PROTECTION</t>
  </si>
  <si>
    <t>IP-klass</t>
  </si>
  <si>
    <t>INT Protection</t>
  </si>
  <si>
    <t>360</t>
  </si>
  <si>
    <t>Indonesien</t>
  </si>
  <si>
    <t>Indonesia</t>
  </si>
  <si>
    <t>GN</t>
  </si>
  <si>
    <t>Nät (ej specificerade)</t>
  </si>
  <si>
    <t>Gillnets (not specified)</t>
  </si>
  <si>
    <t>POLYMER_OTHER</t>
  </si>
  <si>
    <t>Övriga polymerer</t>
  </si>
  <si>
    <t>Polymers Other</t>
  </si>
  <si>
    <t>STARCH</t>
  </si>
  <si>
    <t>Varav stärkelse</t>
  </si>
  <si>
    <t>Of which starch</t>
  </si>
  <si>
    <t>RL</t>
  </si>
  <si>
    <t>Rulle</t>
  </si>
  <si>
    <t>Reel</t>
  </si>
  <si>
    <t>07350000482249</t>
  </si>
  <si>
    <t>SRS halvpall svart 8,4 kg</t>
  </si>
  <si>
    <t>SRS Half-size pallet black, 8,4 kg</t>
  </si>
  <si>
    <t>27.7.f</t>
  </si>
  <si>
    <t>27.7.f - Bristolkanalen (Sektion 27.7.f)</t>
  </si>
  <si>
    <t>27.7.f - Bristol Channel (Division 27.7.f)</t>
  </si>
  <si>
    <t>KRAV_MARK</t>
  </si>
  <si>
    <t>KRAV</t>
  </si>
  <si>
    <t>364</t>
  </si>
  <si>
    <t>Iran</t>
  </si>
  <si>
    <t>Iran, Islamic Republic of</t>
  </si>
  <si>
    <t>NK</t>
  </si>
  <si>
    <t>Okända eller ej specificerade redskap</t>
  </si>
  <si>
    <t>Gear Not Known or Not Specified</t>
  </si>
  <si>
    <t>PAPER_OTHER</t>
  </si>
  <si>
    <t>Övrigt papper</t>
  </si>
  <si>
    <t>Paper Other</t>
  </si>
  <si>
    <t>VITA-</t>
  </si>
  <si>
    <t>Vitamin A</t>
  </si>
  <si>
    <t>CM</t>
  </si>
  <si>
    <t>Skiva</t>
  </si>
  <si>
    <t>Card</t>
  </si>
  <si>
    <t>07350000481303</t>
  </si>
  <si>
    <t>SRS hellåda 110/140 grön</t>
  </si>
  <si>
    <t>SRS Full-size 110/140 green</t>
  </si>
  <si>
    <t>27.7.g</t>
  </si>
  <si>
    <t>27.7.g - Keltiska sjöns norra del (Sektion 27.7.g)</t>
  </si>
  <si>
    <t>27.7.g - Celtic Sea North (Division 27.7.g)</t>
  </si>
  <si>
    <t>KOTT_FRAN_SVERIGE</t>
  </si>
  <si>
    <t>Kött från Sverige</t>
  </si>
  <si>
    <t>372</t>
  </si>
  <si>
    <t>Irland</t>
  </si>
  <si>
    <t>Ireland</t>
  </si>
  <si>
    <t>PTM</t>
  </si>
  <si>
    <t>Parflyttrål</t>
  </si>
  <si>
    <t>Midwater trawls- pair trawls</t>
  </si>
  <si>
    <t>VITB12</t>
  </si>
  <si>
    <t>Vitamin B12</t>
  </si>
  <si>
    <t>Vitamin B-12</t>
  </si>
  <si>
    <t>Sprejburk</t>
  </si>
  <si>
    <t>Aerosol</t>
  </si>
  <si>
    <t>07350000481105</t>
  </si>
  <si>
    <t>SRS hellåda 167 svart</t>
  </si>
  <si>
    <t>SRS Full-size 167</t>
  </si>
  <si>
    <t>27.7.h</t>
  </si>
  <si>
    <t>27.7.h - Keltiska sjöns södra del (Sektion 27.7.h)</t>
  </si>
  <si>
    <t>27.7.h - Celtic Sea South (Division 27.7.h)</t>
  </si>
  <si>
    <t>LEAPING_BUNNY</t>
  </si>
  <si>
    <t>Leaping Bunny</t>
  </si>
  <si>
    <t>352</t>
  </si>
  <si>
    <t>Island</t>
  </si>
  <si>
    <t>Iceland</t>
  </si>
  <si>
    <t>PT</t>
  </si>
  <si>
    <t>Partrål (två fartyg) (ej specificerade)</t>
  </si>
  <si>
    <t>Midwater trawls: Pair trawls (not specified)</t>
  </si>
  <si>
    <t>VITB6-</t>
  </si>
  <si>
    <t>Vitamin B6</t>
  </si>
  <si>
    <t>Vitamin B-6</t>
  </si>
  <si>
    <t>STR</t>
  </si>
  <si>
    <t>Sträckfilm</t>
  </si>
  <si>
    <t>Stretchwrapped</t>
  </si>
  <si>
    <t>07350000481204</t>
  </si>
  <si>
    <t>SRS hellåda 50/80 röd</t>
  </si>
  <si>
    <t>SRS Full-size 50/80 red</t>
  </si>
  <si>
    <t>27.7.j</t>
  </si>
  <si>
    <t>27.7.j - Farvattnen sydväst om Irland - östra delen (Sektion 27.7.j)</t>
  </si>
  <si>
    <t>27.7.j - Southwest of Ireland - East (Division 27.7.j)</t>
  </si>
  <si>
    <t>LODI_RULES_CODE</t>
  </si>
  <si>
    <t>Lodi Rules “Certified Green”</t>
  </si>
  <si>
    <t>376</t>
  </si>
  <si>
    <t>Israel</t>
  </si>
  <si>
    <t>LHP</t>
  </si>
  <si>
    <t>Pilk- och angelgarn (handstyrda)</t>
  </si>
  <si>
    <t>Handlines and pole-lines (hand-operated)</t>
  </si>
  <si>
    <t>VITC-</t>
  </si>
  <si>
    <t>Vitamin C</t>
  </si>
  <si>
    <t>RK</t>
  </si>
  <si>
    <t>Ställning</t>
  </si>
  <si>
    <t>Rack</t>
  </si>
  <si>
    <t>07350000486315</t>
  </si>
  <si>
    <t>SRS helpall grå</t>
  </si>
  <si>
    <t>SRS Full-size pallet grey</t>
  </si>
  <si>
    <t>27.7.k</t>
  </si>
  <si>
    <t>27.7.k - Farvattnen sydväst om Irland - västra delen (Sektion 27.7.k)</t>
  </si>
  <si>
    <t>27.7.k - Southwest of Ireland - West (Division 27.7.k)</t>
  </si>
  <si>
    <t>MADE_GREEN_IN_ITALY</t>
  </si>
  <si>
    <t>Made Green in Italy</t>
  </si>
  <si>
    <t>380</t>
  </si>
  <si>
    <t>Italien</t>
  </si>
  <si>
    <t>Italy</t>
  </si>
  <si>
    <t>LHM</t>
  </si>
  <si>
    <t>Pilk- och angelgarn (mekaniska)</t>
  </si>
  <si>
    <t>Handlines and pole-lines (mechanized)</t>
  </si>
  <si>
    <t>VITD-</t>
  </si>
  <si>
    <t>Vitamin D</t>
  </si>
  <si>
    <t>GTG</t>
  </si>
  <si>
    <t>Takåsförpackning</t>
  </si>
  <si>
    <t>Gable top</t>
  </si>
  <si>
    <t>07350000486308</t>
  </si>
  <si>
    <t>SRS helpall svart</t>
  </si>
  <si>
    <t>SRS Full-size pallet black</t>
  </si>
  <si>
    <t>27.8</t>
  </si>
  <si>
    <t>27.8 - Biscayabukten (Delområde 27.8)</t>
  </si>
  <si>
    <t>27.8 - Bay of Biscay (Subarea 27.8)</t>
  </si>
  <si>
    <t>MJOLK_FRAN_SVERIGE</t>
  </si>
  <si>
    <t>Mjölk från Sverige</t>
  </si>
  <si>
    <t>388</t>
  </si>
  <si>
    <t>Jamaica</t>
  </si>
  <si>
    <t>HMP</t>
  </si>
  <si>
    <t>Pumpar</t>
  </si>
  <si>
    <t>Pumps</t>
  </si>
  <si>
    <t>VITE-</t>
  </si>
  <si>
    <t>Vitamin E</t>
  </si>
  <si>
    <t>TU</t>
  </si>
  <si>
    <t>Tub</t>
  </si>
  <si>
    <t>Tube</t>
  </si>
  <si>
    <t>07350000000160</t>
  </si>
  <si>
    <t>Tomback 12x750 ml glas 12 % moms</t>
  </si>
  <si>
    <t>Empty crate 12x750 ml glass 12 % VAT</t>
  </si>
  <si>
    <t>27.8.a</t>
  </si>
  <si>
    <t>27.8.a - Biscayabuktens norra del (Sektion 27.8.a)</t>
  </si>
  <si>
    <t>27.8.a - Bay of Biscay - North (Division 27.8.a)</t>
  </si>
  <si>
    <t>MARINE_STEWARDSHIP_COUNCIL_LABEL</t>
  </si>
  <si>
    <t>MSC, Marine Stewardship Council</t>
  </si>
  <si>
    <t>MSC marked fish</t>
  </si>
  <si>
    <t>392</t>
  </si>
  <si>
    <t>Japan</t>
  </si>
  <si>
    <t>FAR</t>
  </si>
  <si>
    <t>Redskap för fångst av hoppande fisk</t>
  </si>
  <si>
    <t>Traps: Aerial traps</t>
  </si>
  <si>
    <t>VITK</t>
  </si>
  <si>
    <t>Vitamin K</t>
  </si>
  <si>
    <t>07350000000177</t>
  </si>
  <si>
    <t>Tomback 15x500 ml glas 12 % moms</t>
  </si>
  <si>
    <t>Empty crate 15x500 ml glass 12 % VAT</t>
  </si>
  <si>
    <t>27.8.b</t>
  </si>
  <si>
    <t>27.8.b - Biscayabuktens mellersta del (Sektion 27.8.b)</t>
  </si>
  <si>
    <t>27.8.b - Bay of Biscay - Central (Division 27.8.b)</t>
  </si>
  <si>
    <t>NATRUE_LABEL</t>
  </si>
  <si>
    <t>NATRUE</t>
  </si>
  <si>
    <t>398</t>
  </si>
  <si>
    <t>Kazakstan</t>
  </si>
  <si>
    <t>Kazakhstan</t>
  </si>
  <si>
    <t>PS</t>
  </si>
  <si>
    <t>Ringnot</t>
  </si>
  <si>
    <t>Surrounding Nets with purse lines (purse seines)</t>
  </si>
  <si>
    <t>VITK-</t>
  </si>
  <si>
    <t>Vitamin K (använd ej)</t>
  </si>
  <si>
    <t>Vitamin K (Do not use)</t>
  </si>
  <si>
    <t>07350000000412</t>
  </si>
  <si>
    <t>Tomback 15x500 ml glas 25 % moms</t>
  </si>
  <si>
    <t>Empty crate 15x500 ml 25 % VAT</t>
  </si>
  <si>
    <t>27.8.c</t>
  </si>
  <si>
    <t>27.8.c - Biscayabuktens södra del (Sektion 27.8.c)</t>
  </si>
  <si>
    <t>27.8.c - Bay of Biscay - South (Division 27.8.c)</t>
  </si>
  <si>
    <t>NEW_ZEALAND_SUSTAINABLE_WINEGROWING</t>
  </si>
  <si>
    <t>New Zealand Sustainable Winegrowing</t>
  </si>
  <si>
    <t>404</t>
  </si>
  <si>
    <t>Kenya</t>
  </si>
  <si>
    <t>FYK</t>
  </si>
  <si>
    <t>Ryssjor</t>
  </si>
  <si>
    <t>Traps: Fyke nets</t>
  </si>
  <si>
    <t>ZN</t>
  </si>
  <si>
    <t>Zink</t>
  </si>
  <si>
    <t>Zinc</t>
  </si>
  <si>
    <t>07350000000139</t>
  </si>
  <si>
    <t>Tomback 20x330 ml glas 12 % moms</t>
  </si>
  <si>
    <t>Empty crate 20x330 ml glass 12 % VAT</t>
  </si>
  <si>
    <t>27.8.d</t>
  </si>
  <si>
    <t>27.8.d - Biscayabuktens anslutning mot havet (Sektion 27.8.d)</t>
  </si>
  <si>
    <t>27.8.d - Bay of Biscay - Offshore (Division 27.8.d)</t>
  </si>
  <si>
    <t>NYCKELHALET</t>
  </si>
  <si>
    <t>Nyckelhålet</t>
  </si>
  <si>
    <t>Keyhole</t>
  </si>
  <si>
    <t>156</t>
  </si>
  <si>
    <t>Kina</t>
  </si>
  <si>
    <t>China</t>
  </si>
  <si>
    <t>TMS</t>
  </si>
  <si>
    <t>Räktrål</t>
  </si>
  <si>
    <t>Midwater trawls- shrimp trawls</t>
  </si>
  <si>
    <t>07350000000405</t>
  </si>
  <si>
    <t>Tomback 20x330 ml glas 25 % moms</t>
  </si>
  <si>
    <t>Empty crate 20x330 ml glass 25 % VAT</t>
  </si>
  <si>
    <t>27.8.e</t>
  </si>
  <si>
    <t>27.8.e - Biscayabuktens västra del (Sektion 27.8.e)</t>
  </si>
  <si>
    <t>27.8.e - West of Bay of Biscay (Division 27.8.e)</t>
  </si>
  <si>
    <t>ORGANIC_100_CONTENT_STANDARD</t>
  </si>
  <si>
    <t>OCS</t>
  </si>
  <si>
    <t>191</t>
  </si>
  <si>
    <t>Kroatien</t>
  </si>
  <si>
    <t>Croatia</t>
  </si>
  <si>
    <t>TBS</t>
  </si>
  <si>
    <t>Räktrålar</t>
  </si>
  <si>
    <t>Bottom trawls - shrimp trawls</t>
  </si>
  <si>
    <t>07350000000290</t>
  </si>
  <si>
    <t>Tomback 20x500 ml röd</t>
  </si>
  <si>
    <t>Empty crate 20x500 ml red</t>
  </si>
  <si>
    <t>27.9</t>
  </si>
  <si>
    <t>27.9 - Portugals farvatten (Delområde 27.9)</t>
  </si>
  <si>
    <t>27.9 - Portuguese Waters (Subarea 27.9)</t>
  </si>
  <si>
    <t>OEKO_TEX_LABEL</t>
  </si>
  <si>
    <t>OEKO-TEX</t>
  </si>
  <si>
    <t>192</t>
  </si>
  <si>
    <t>Kuba</t>
  </si>
  <si>
    <t>Cuba</t>
  </si>
  <si>
    <t>SSC</t>
  </si>
  <si>
    <t>Skotsk snurrevad (fly dragging)</t>
  </si>
  <si>
    <t>Seine Nets - Scottish seines</t>
  </si>
  <si>
    <t>07350000000153</t>
  </si>
  <si>
    <t>Tomback 24x250 ml glas 12 % moms</t>
  </si>
  <si>
    <t>Empty crate 24x250 ml glass 12 % VAT</t>
  </si>
  <si>
    <t>27.9.a</t>
  </si>
  <si>
    <t>27.9.a - Portugals farvatten - östra delen (Sektion 27.9.a)</t>
  </si>
  <si>
    <t>27.9.a - Portuguese Waters - East (Division 27.9.a)</t>
  </si>
  <si>
    <t>OEKO_TEX_MADE_IN_GREEN</t>
  </si>
  <si>
    <t>OEKO-Tex Made in Green</t>
  </si>
  <si>
    <t>414</t>
  </si>
  <si>
    <t>Kuwait</t>
  </si>
  <si>
    <t>04</t>
  </si>
  <si>
    <t>Skrapredskap</t>
  </si>
  <si>
    <t>Dredges</t>
  </si>
  <si>
    <t>07350000000313</t>
  </si>
  <si>
    <t>Tomback 24x330 ml glas 12 % moms</t>
  </si>
  <si>
    <t>Empty crate 24x330 ml glass 12 % VAT</t>
  </si>
  <si>
    <t>27.9.b</t>
  </si>
  <si>
    <t>27.9.b - Portugals farvatten - västra delen (Sektion 27.9.b)</t>
  </si>
  <si>
    <t>27.9.b - Portuguese Waters - West (Division 27.9.b)</t>
  </si>
  <si>
    <t>OREGON_LIVE</t>
  </si>
  <si>
    <t>Oregon LIVE (Low Input Viticulture and Enology)</t>
  </si>
  <si>
    <t>428</t>
  </si>
  <si>
    <t>Lettland</t>
  </si>
  <si>
    <t>Latvia</t>
  </si>
  <si>
    <t>DRB</t>
  </si>
  <si>
    <t>Skrapredskap från båt</t>
  </si>
  <si>
    <t>Boat dredges</t>
  </si>
  <si>
    <t>07350000000146</t>
  </si>
  <si>
    <t>Tomback 8x1500 ml PET 12 % moms</t>
  </si>
  <si>
    <t>Empty crate 8x1500 ml PET 12 % VAT</t>
  </si>
  <si>
    <t>31 - Västra mellersta Atlanten</t>
  </si>
  <si>
    <t>31 - Atlantic, Western Central</t>
  </si>
  <si>
    <t>PEFC</t>
  </si>
  <si>
    <t>422</t>
  </si>
  <si>
    <t>Libanon</t>
  </si>
  <si>
    <t>Lebanon</t>
  </si>
  <si>
    <t>SDN</t>
  </si>
  <si>
    <t>Snurrevad</t>
  </si>
  <si>
    <t>Seine Nets - Danish seines</t>
  </si>
  <si>
    <t>07350000000108</t>
  </si>
  <si>
    <t>Återvinningsbar PET upp till och med 1000 ml 12 % moms</t>
  </si>
  <si>
    <t>Recycle PET up to and including 1000 ml 12 % VAT</t>
  </si>
  <si>
    <t>34</t>
  </si>
  <si>
    <t>34 - Östra mellersta Atlanten</t>
  </si>
  <si>
    <t>34 - Atlantic, Eastern Central</t>
  </si>
  <si>
    <t>PRO_TERRA_NON_GMO_CERTIFICATION</t>
  </si>
  <si>
    <t>ProTerra non GMO</t>
  </si>
  <si>
    <t>Pro-Terra Non-GMO Certification</t>
  </si>
  <si>
    <t>438</t>
  </si>
  <si>
    <t>Liechtenstein</t>
  </si>
  <si>
    <t>01</t>
  </si>
  <si>
    <t>Snörpvad</t>
  </si>
  <si>
    <t>Surrounding Nets</t>
  </si>
  <si>
    <t>07350000000344</t>
  </si>
  <si>
    <t>Återvinningsbar PET upp till och med 1000 ml 25 % moms</t>
  </si>
  <si>
    <t>Recycle PET up to and including 1000 ml 25 % VAT</t>
  </si>
  <si>
    <t>37</t>
  </si>
  <si>
    <t>37 - Medelhavet och Svarta havet</t>
  </si>
  <si>
    <t>37 - Mediterranean and Black Sea</t>
  </si>
  <si>
    <t>QUALENVI</t>
  </si>
  <si>
    <t>Qualenvi</t>
  </si>
  <si>
    <t>440</t>
  </si>
  <si>
    <t>Litauen</t>
  </si>
  <si>
    <t>Lithuania</t>
  </si>
  <si>
    <t>LY</t>
  </si>
  <si>
    <t>Snörpvad och sänkhåvar (ej specificerade GS1 Code)</t>
  </si>
  <si>
    <t>Surrounding nets and lift nets (not specified) (GS1 Code)</t>
  </si>
  <si>
    <t>07350000000085</t>
  </si>
  <si>
    <t>Återvinningsbar PET över 1000 ml 12 % moms</t>
  </si>
  <si>
    <t>Recycle PET more than 1000 ml 12 % VAT</t>
  </si>
  <si>
    <t>41 - Sydvästra Atlanten</t>
  </si>
  <si>
    <t>41 - Atlantic, Southwest</t>
  </si>
  <si>
    <t>RAINFOREST_ALLIANCE</t>
  </si>
  <si>
    <t>Rainforest Alliance</t>
  </si>
  <si>
    <t>442</t>
  </si>
  <si>
    <t>Luxemburg</t>
  </si>
  <si>
    <t>Luxembourg</t>
  </si>
  <si>
    <t>PS1</t>
  </si>
  <si>
    <t>Snörpvad som styrs från ett fartyg</t>
  </si>
  <si>
    <t>Surrounding Nets - one boat operated purse seines</t>
  </si>
  <si>
    <t>07350000000436</t>
  </si>
  <si>
    <t>Återvinningsbar PET över 1000 ml 25 % moms</t>
  </si>
  <si>
    <t>Recycle PET more than 1000 ml 25 % VAT</t>
  </si>
  <si>
    <t>47 - Sydöstra Atlanten</t>
  </si>
  <si>
    <t>47 - Atlantic, Southeast</t>
  </si>
  <si>
    <t>ROUNDTABLE_ON_RESPONSIBLE_SOY</t>
  </si>
  <si>
    <t>Roundtable responsible soy</t>
  </si>
  <si>
    <t>Round Table on Responsible Soy</t>
  </si>
  <si>
    <t>454</t>
  </si>
  <si>
    <t>Malawi</t>
  </si>
  <si>
    <t>PS2</t>
  </si>
  <si>
    <t>Snörpvad som styrs från två fartyg</t>
  </si>
  <si>
    <t>Surrounding Nets - two boats operated purse seines</t>
  </si>
  <si>
    <t>48 - Atlanten, Antarktis</t>
  </si>
  <si>
    <t>48 - Atlantic, Antartic</t>
  </si>
  <si>
    <t>RSB</t>
  </si>
  <si>
    <t>RSB – Roundtable on Sustainable Biomaterials</t>
  </si>
  <si>
    <t>458</t>
  </si>
  <si>
    <t>Malaysia</t>
  </si>
  <si>
    <t>FWR</t>
  </si>
  <si>
    <t>Spännät, fasta fällor, bottengarn, etc.</t>
  </si>
  <si>
    <t>Traps: Barriers, fences, weirs, etc.</t>
  </si>
  <si>
    <t>51</t>
  </si>
  <si>
    <t>51 - Västindiska Oceanen</t>
  </si>
  <si>
    <t>51 - Indian Ocean, Western</t>
  </si>
  <si>
    <t>SOIL_ASSOCIATION_ORGANIC_SYMBOL</t>
  </si>
  <si>
    <t>Soil Association Organic-symbol</t>
  </si>
  <si>
    <t>Soil Association Organic Symbol</t>
  </si>
  <si>
    <t>504</t>
  </si>
  <si>
    <t>Marocko</t>
  </si>
  <si>
    <t>Morocco</t>
  </si>
  <si>
    <t>05</t>
  </si>
  <si>
    <t>Sänkhåvar</t>
  </si>
  <si>
    <t>Lift nets</t>
  </si>
  <si>
    <t>57</t>
  </si>
  <si>
    <t>57 - Östindiska Oceanen</t>
  </si>
  <si>
    <t>57 - Indian Ocean, Eastern</t>
  </si>
  <si>
    <t>SOSTAIN</t>
  </si>
  <si>
    <t>SOSTain</t>
  </si>
  <si>
    <t>480</t>
  </si>
  <si>
    <t>Mauritius</t>
  </si>
  <si>
    <t>LNB</t>
  </si>
  <si>
    <t>Sänkhåvar som används från båtar</t>
  </si>
  <si>
    <t>Boat-operated lift nets</t>
  </si>
  <si>
    <t>58</t>
  </si>
  <si>
    <t>58 - Södra indiska oceanen, Antarktis</t>
  </si>
  <si>
    <t>58 - Southern Indian Ocean, Antarctic</t>
  </si>
  <si>
    <t>SUSTAINABLE_AUSTRALIA_WINEGROWING</t>
  </si>
  <si>
    <t>Sustainable Australia Winegrowing (SAW) McLaren Vale Sustainable Winegrowing</t>
  </si>
  <si>
    <t>492</t>
  </si>
  <si>
    <t>Monaco</t>
  </si>
  <si>
    <t>LNS</t>
  </si>
  <si>
    <t>Sänkhåvar som används från stranden</t>
  </si>
  <si>
    <t>Shore-operated stationary lift nets</t>
  </si>
  <si>
    <t>61</t>
  </si>
  <si>
    <t>61 - Nordvästra stillahavet</t>
  </si>
  <si>
    <t>61 - Pacific, Northwest</t>
  </si>
  <si>
    <t>SUSTAINABLE_AUSTRIA</t>
  </si>
  <si>
    <t>Sustainable Austria</t>
  </si>
  <si>
    <t>516</t>
  </si>
  <si>
    <t>Namibia</t>
  </si>
  <si>
    <t>FPO</t>
  </si>
  <si>
    <t>Tinor</t>
  </si>
  <si>
    <t>Traps: Pots</t>
  </si>
  <si>
    <t>67</t>
  </si>
  <si>
    <t>67 - Nordöstra stillahavet</t>
  </si>
  <si>
    <t>67 - Pacific, Northeast</t>
  </si>
  <si>
    <t>SIP</t>
  </si>
  <si>
    <t>Sustainable In Practice (SIP)</t>
  </si>
  <si>
    <t>528</t>
  </si>
  <si>
    <t>Nederländerna</t>
  </si>
  <si>
    <t>Netherlands</t>
  </si>
  <si>
    <t>OTB</t>
  </si>
  <si>
    <t>Trål med trålbord</t>
  </si>
  <si>
    <t>Bottom trawls - otter trawls</t>
  </si>
  <si>
    <t>71</t>
  </si>
  <si>
    <t>71 - Västra mellersta stillahavet</t>
  </si>
  <si>
    <t>71 - Pacific, Western Central</t>
  </si>
  <si>
    <t>SVANEN</t>
  </si>
  <si>
    <t>Svanen</t>
  </si>
  <si>
    <t>Nordic swan</t>
  </si>
  <si>
    <t>558</t>
  </si>
  <si>
    <t>Nicaragua</t>
  </si>
  <si>
    <t>03</t>
  </si>
  <si>
    <t>Trålar</t>
  </si>
  <si>
    <t>Trawls</t>
  </si>
  <si>
    <t>77</t>
  </si>
  <si>
    <t>77 - Östra mellersta stillahavet</t>
  </si>
  <si>
    <t>77 - Pacific, Eastern Central</t>
  </si>
  <si>
    <t>SVENSK_FAGEL</t>
  </si>
  <si>
    <t>Svensk Fågel</t>
  </si>
  <si>
    <t>578</t>
  </si>
  <si>
    <t>Norge</t>
  </si>
  <si>
    <t>Norway</t>
  </si>
  <si>
    <t>TBN</t>
  </si>
  <si>
    <t>Trålar för havskräftor</t>
  </si>
  <si>
    <t>Bottom trawls - nephrops trawls</t>
  </si>
  <si>
    <t>81</t>
  </si>
  <si>
    <t>81 - Sydvästra stillahavet</t>
  </si>
  <si>
    <t>81 - Pacific, Southwest</t>
  </si>
  <si>
    <t>SWEDISH_SEAL_OF_QUALITY</t>
  </si>
  <si>
    <t>Svensk Sigill</t>
  </si>
  <si>
    <t>Swedish Seal of Quality</t>
  </si>
  <si>
    <t>554</t>
  </si>
  <si>
    <t>Nya Zeeland</t>
  </si>
  <si>
    <t>New Zealand</t>
  </si>
  <si>
    <t>OT</t>
  </si>
  <si>
    <t>Trålar som används med trålbord (ej specificerade)</t>
  </si>
  <si>
    <t>Midwater trawls: Otter trawls (not specified)</t>
  </si>
  <si>
    <t>87</t>
  </si>
  <si>
    <t>87 - Sydöstra stillahavet</t>
  </si>
  <si>
    <t>87 - Pacific, Southeast</t>
  </si>
  <si>
    <t>SVENSKT_SIGILL_KLIMATCERTIFIERAD</t>
  </si>
  <si>
    <t>Svenskt Sigill Klimatcertifierad</t>
  </si>
  <si>
    <t>586</t>
  </si>
  <si>
    <t>Pakistan</t>
  </si>
  <si>
    <t>LA</t>
  </si>
  <si>
    <t>Utan snörplinor (lampara)</t>
  </si>
  <si>
    <t>Surrounding Nets- without purse lines (lampara)</t>
  </si>
  <si>
    <t>88</t>
  </si>
  <si>
    <t>88 - Stillahavet, Antarktis</t>
  </si>
  <si>
    <t>88 - Pacific, Antarctic</t>
  </si>
  <si>
    <t>SVENSKT_SIGILL_NATURBETESKOTT</t>
  </si>
  <si>
    <t>Svenskt Sigill Naturbeteskott</t>
  </si>
  <si>
    <t>591</t>
  </si>
  <si>
    <t>Panama</t>
  </si>
  <si>
    <t>02</t>
  </si>
  <si>
    <t>Vad</t>
  </si>
  <si>
    <t>Seine nets</t>
  </si>
  <si>
    <t>TERRA_VITIS</t>
  </si>
  <si>
    <t>Terra Vitis</t>
  </si>
  <si>
    <t>600</t>
  </si>
  <si>
    <t>Paraguay</t>
  </si>
  <si>
    <t>SPR</t>
  </si>
  <si>
    <t>Vad som dras av två fartyg (fly dragging)</t>
  </si>
  <si>
    <t>Seine Nets - pair seines</t>
  </si>
  <si>
    <t>USDA</t>
  </si>
  <si>
    <t>USDA, US Department of Agriculture</t>
  </si>
  <si>
    <t>604</t>
  </si>
  <si>
    <t>Peru</t>
  </si>
  <si>
    <t>UTZ_CERTIFIED</t>
  </si>
  <si>
    <t>UTZ</t>
  </si>
  <si>
    <t>616</t>
  </si>
  <si>
    <t>Polen</t>
  </si>
  <si>
    <t>Poland</t>
  </si>
  <si>
    <t>VIVA</t>
  </si>
  <si>
    <t>V.I.V.A.</t>
  </si>
  <si>
    <t>620</t>
  </si>
  <si>
    <t>Portugal</t>
  </si>
  <si>
    <t>VEGAN_AWARENESS_FOUNDATION</t>
  </si>
  <si>
    <t>Vegan awareness</t>
  </si>
  <si>
    <t>Vegan Awareness Foundation</t>
  </si>
  <si>
    <t>642</t>
  </si>
  <si>
    <t>Rumänien</t>
  </si>
  <si>
    <t>Romania</t>
  </si>
  <si>
    <t>VEGAN_SOCIETY_VEGAN_LOGO</t>
  </si>
  <si>
    <t>Vegan society</t>
  </si>
  <si>
    <t>Vegan Society Vegan</t>
  </si>
  <si>
    <t>646</t>
  </si>
  <si>
    <t>Rwanda</t>
  </si>
  <si>
    <t>VEGECERT</t>
  </si>
  <si>
    <t>Vegecert</t>
  </si>
  <si>
    <t>Vegan - VegeCert</t>
  </si>
  <si>
    <t>643</t>
  </si>
  <si>
    <t>Ryssland</t>
  </si>
  <si>
    <t>Russian Federation</t>
  </si>
  <si>
    <t>VIGNERONS_EN_DEVELOPPEMENT_DURABLE</t>
  </si>
  <si>
    <t>Vignerons en Développement Durable (VDD)</t>
  </si>
  <si>
    <t>682</t>
  </si>
  <si>
    <t>Saudiarabien</t>
  </si>
  <si>
    <t>Saudi Arabia</t>
  </si>
  <si>
    <t>VITICULTURE_DURABLE_EN_CHAMPAGNE</t>
  </si>
  <si>
    <t>Viticulture Durable en Champagne (VDC)</t>
  </si>
  <si>
    <t>756</t>
  </si>
  <si>
    <t>Schweiz</t>
  </si>
  <si>
    <t>Switzerland</t>
  </si>
  <si>
    <t>EUROPEAN_V_LABEL_VEGAN</t>
  </si>
  <si>
    <t>V-label vegan</t>
  </si>
  <si>
    <t>V Label Vegan</t>
  </si>
  <si>
    <t>686</t>
  </si>
  <si>
    <t>Senegal</t>
  </si>
  <si>
    <t>WINERIES_FOR_CLIMATE_PROTECTION</t>
  </si>
  <si>
    <t>WINERIES for Climate Protection (WfCP)</t>
  </si>
  <si>
    <t>688</t>
  </si>
  <si>
    <t>Serbien</t>
  </si>
  <si>
    <t>Serbia</t>
  </si>
  <si>
    <t>702</t>
  </si>
  <si>
    <t>Singapore</t>
  </si>
  <si>
    <t>703</t>
  </si>
  <si>
    <t>Slovakien</t>
  </si>
  <si>
    <t>Slovakia</t>
  </si>
  <si>
    <t>705</t>
  </si>
  <si>
    <t>Slovenien</t>
  </si>
  <si>
    <t>Slovenia</t>
  </si>
  <si>
    <t>724</t>
  </si>
  <si>
    <t>Spanien</t>
  </si>
  <si>
    <t>Spain</t>
  </si>
  <si>
    <t>144</t>
  </si>
  <si>
    <t>Sri Lanka</t>
  </si>
  <si>
    <t>826</t>
  </si>
  <si>
    <t>Storbritannien</t>
  </si>
  <si>
    <t>United Kingdom</t>
  </si>
  <si>
    <t>740</t>
  </si>
  <si>
    <t>Surinam</t>
  </si>
  <si>
    <t>Suriname</t>
  </si>
  <si>
    <t>752</t>
  </si>
  <si>
    <t>Sverige</t>
  </si>
  <si>
    <t>Sweden</t>
  </si>
  <si>
    <t>748</t>
  </si>
  <si>
    <t>Swaziland</t>
  </si>
  <si>
    <t>710</t>
  </si>
  <si>
    <t>Sydafrika</t>
  </si>
  <si>
    <t>South Africa</t>
  </si>
  <si>
    <t>410</t>
  </si>
  <si>
    <t>Sydkorea</t>
  </si>
  <si>
    <t>Korea, Republic of</t>
  </si>
  <si>
    <t>158</t>
  </si>
  <si>
    <t>Taiwan</t>
  </si>
  <si>
    <t>Taiwan, Province of China</t>
  </si>
  <si>
    <t>764</t>
  </si>
  <si>
    <t>Thailand</t>
  </si>
  <si>
    <t>203</t>
  </si>
  <si>
    <t>Tjeckien</t>
  </si>
  <si>
    <t>Czech Republic</t>
  </si>
  <si>
    <t>788</t>
  </si>
  <si>
    <t>Tunisien</t>
  </si>
  <si>
    <t>Tunisia</t>
  </si>
  <si>
    <t>792</t>
  </si>
  <si>
    <t>Turkiet</t>
  </si>
  <si>
    <t>Turkey</t>
  </si>
  <si>
    <t>276</t>
  </si>
  <si>
    <t>Tyskland</t>
  </si>
  <si>
    <t>Germany</t>
  </si>
  <si>
    <t>800</t>
  </si>
  <si>
    <t>Uganda</t>
  </si>
  <si>
    <t>804</t>
  </si>
  <si>
    <t>Ukraina</t>
  </si>
  <si>
    <t>Ukraine</t>
  </si>
  <si>
    <t>348</t>
  </si>
  <si>
    <t>Ungern</t>
  </si>
  <si>
    <t>Hungary</t>
  </si>
  <si>
    <t>858</t>
  </si>
  <si>
    <t>Uruguay</t>
  </si>
  <si>
    <t>840</t>
  </si>
  <si>
    <t>USA</t>
  </si>
  <si>
    <t>United States</t>
  </si>
  <si>
    <t>862</t>
  </si>
  <si>
    <t>Venezuela</t>
  </si>
  <si>
    <t>Venezuela, Bolivarian Republic of</t>
  </si>
  <si>
    <t>040</t>
  </si>
  <si>
    <t>Österrike</t>
  </si>
  <si>
    <t>Austria</t>
  </si>
  <si>
    <t>Tkod</t>
  </si>
  <si>
    <t>SWE</t>
  </si>
  <si>
    <t xml:space="preserve">ENG </t>
  </si>
  <si>
    <t>KOD</t>
  </si>
  <si>
    <t>Kommentar</t>
  </si>
  <si>
    <t>Vsö</t>
  </si>
  <si>
    <t>Var används detta?</t>
  </si>
  <si>
    <t>Replaced By</t>
  </si>
  <si>
    <t>Köparens artikelnummer</t>
  </si>
  <si>
    <t>Buyer Assigned</t>
  </si>
  <si>
    <t>BUYER_ASSIGNED</t>
  </si>
  <si>
    <t>Distributörens artikelnummer</t>
  </si>
  <si>
    <t>Distributor Assigned</t>
  </si>
  <si>
    <t>DISTRIBUTOR_ASSIGNED</t>
  </si>
  <si>
    <t>Nordiskt varunummer</t>
  </si>
  <si>
    <t>Nordic Item Number</t>
  </si>
  <si>
    <t>NAN</t>
  </si>
  <si>
    <t>PLU-nummer</t>
  </si>
  <si>
    <t>PLU-number</t>
  </si>
  <si>
    <t>PLU</t>
  </si>
  <si>
    <t>Energiskatt</t>
  </si>
  <si>
    <t>Energy tax</t>
  </si>
  <si>
    <t>AAE</t>
  </si>
  <si>
    <t>Miljöskatt</t>
  </si>
  <si>
    <t>Environmental tax</t>
  </si>
  <si>
    <t>ENV</t>
  </si>
  <si>
    <t>Kilo Joule</t>
  </si>
  <si>
    <t>Global marknad</t>
  </si>
  <si>
    <t>Global Market</t>
  </si>
  <si>
    <t>001</t>
  </si>
  <si>
    <t>Afghanistan</t>
  </si>
  <si>
    <t>004</t>
  </si>
  <si>
    <t>Albanien</t>
  </si>
  <si>
    <t>Albania</t>
  </si>
  <si>
    <t>008</t>
  </si>
  <si>
    <t>Antarctica</t>
  </si>
  <si>
    <t>Algeriet</t>
  </si>
  <si>
    <t>Algeria</t>
  </si>
  <si>
    <t>012</t>
  </si>
  <si>
    <t>Amerikanska Samoa</t>
  </si>
  <si>
    <t>American Samoa</t>
  </si>
  <si>
    <t>016</t>
  </si>
  <si>
    <t>Andorra</t>
  </si>
  <si>
    <t>020</t>
  </si>
  <si>
    <t>Angola</t>
  </si>
  <si>
    <t>024</t>
  </si>
  <si>
    <t>Antigua och Barbuda</t>
  </si>
  <si>
    <t>Antigua and Barbuda</t>
  </si>
  <si>
    <t>028</t>
  </si>
  <si>
    <t>Azerbajdzjan</t>
  </si>
  <si>
    <t>Azerbaijan</t>
  </si>
  <si>
    <t>031</t>
  </si>
  <si>
    <t>Bahamas</t>
  </si>
  <si>
    <t>044</t>
  </si>
  <si>
    <t>Bahrain</t>
  </si>
  <si>
    <t>048</t>
  </si>
  <si>
    <t>Armenien</t>
  </si>
  <si>
    <t>Armenia</t>
  </si>
  <si>
    <t>051</t>
  </si>
  <si>
    <t>Barbados</t>
  </si>
  <si>
    <t>052</t>
  </si>
  <si>
    <t>Bhutan</t>
  </si>
  <si>
    <t>064</t>
  </si>
  <si>
    <t>Bosnien och Hercegovina</t>
  </si>
  <si>
    <t>Bosnia and Herzegovina</t>
  </si>
  <si>
    <t>070</t>
  </si>
  <si>
    <t>Botswana</t>
  </si>
  <si>
    <t>072</t>
  </si>
  <si>
    <t>Bouvetön</t>
  </si>
  <si>
    <t>Bouvet Island</t>
  </si>
  <si>
    <t>074</t>
  </si>
  <si>
    <t>Belize</t>
  </si>
  <si>
    <t>084</t>
  </si>
  <si>
    <t>Brittiska territoriet i Indiska Oceanen</t>
  </si>
  <si>
    <t>British Indian Ocean Territory</t>
  </si>
  <si>
    <t>086</t>
  </si>
  <si>
    <t>Salomonöarna</t>
  </si>
  <si>
    <t>Solomon Islands</t>
  </si>
  <si>
    <t>090</t>
  </si>
  <si>
    <t>Brittiska Jungfruöarna</t>
  </si>
  <si>
    <t>Virgin Islands, British</t>
  </si>
  <si>
    <t>092</t>
  </si>
  <si>
    <t>Brunei</t>
  </si>
  <si>
    <t>Brunei Darussalam</t>
  </si>
  <si>
    <t>096</t>
  </si>
  <si>
    <t>Europeiska unionen</t>
  </si>
  <si>
    <t>European Union</t>
  </si>
  <si>
    <t>097</t>
  </si>
  <si>
    <t>Burma</t>
  </si>
  <si>
    <t>Burundi</t>
  </si>
  <si>
    <t>108</t>
  </si>
  <si>
    <t>Vitryssland</t>
  </si>
  <si>
    <t>Belarus</t>
  </si>
  <si>
    <t>112</t>
  </si>
  <si>
    <t>Kambodja</t>
  </si>
  <si>
    <t>Cambodia</t>
  </si>
  <si>
    <t>116</t>
  </si>
  <si>
    <t>Kamerun</t>
  </si>
  <si>
    <t>Cameroon</t>
  </si>
  <si>
    <t>120</t>
  </si>
  <si>
    <t>Kanada</t>
  </si>
  <si>
    <t>Canada</t>
  </si>
  <si>
    <t>124</t>
  </si>
  <si>
    <t>Kap Verde</t>
  </si>
  <si>
    <t>Cape Verde</t>
  </si>
  <si>
    <t>132</t>
  </si>
  <si>
    <t>Caymanöarna</t>
  </si>
  <si>
    <t>Cayman Islands</t>
  </si>
  <si>
    <t>136</t>
  </si>
  <si>
    <t>Centralafrikanska republiken</t>
  </si>
  <si>
    <t>Central African Republic</t>
  </si>
  <si>
    <t>140</t>
  </si>
  <si>
    <t>Tchad</t>
  </si>
  <si>
    <t>Chad</t>
  </si>
  <si>
    <t>148</t>
  </si>
  <si>
    <t>Julön</t>
  </si>
  <si>
    <t>Christmas Island</t>
  </si>
  <si>
    <t>162</t>
  </si>
  <si>
    <t>Kokosöarna</t>
  </si>
  <si>
    <t>Cocos (Keeling) Islands</t>
  </si>
  <si>
    <t>166</t>
  </si>
  <si>
    <t>Komorerna</t>
  </si>
  <si>
    <t>Comoros</t>
  </si>
  <si>
    <t>174</t>
  </si>
  <si>
    <t>Mayotte</t>
  </si>
  <si>
    <t>175</t>
  </si>
  <si>
    <t>Kongo-Brazzaville</t>
  </si>
  <si>
    <t>Congo</t>
  </si>
  <si>
    <t>178</t>
  </si>
  <si>
    <t>Cooköarna</t>
  </si>
  <si>
    <t>Cook Islands</t>
  </si>
  <si>
    <t>184</t>
  </si>
  <si>
    <t>Kongo-Kinshasa</t>
  </si>
  <si>
    <t>Congo, the Democratic Republic of the</t>
  </si>
  <si>
    <t>180</t>
  </si>
  <si>
    <t>Benin</t>
  </si>
  <si>
    <t>204</t>
  </si>
  <si>
    <t>Dominica</t>
  </si>
  <si>
    <t>212</t>
  </si>
  <si>
    <t>El Salvador</t>
  </si>
  <si>
    <t>222</t>
  </si>
  <si>
    <t>Ekvatorialguinea</t>
  </si>
  <si>
    <t>Equatorial Guinea</t>
  </si>
  <si>
    <t>226</t>
  </si>
  <si>
    <t>Färöarna</t>
  </si>
  <si>
    <t>Faroe Islands</t>
  </si>
  <si>
    <t>234</t>
  </si>
  <si>
    <t>Falklandsöarna</t>
  </si>
  <si>
    <t>Falkland Islands (Malvinas)</t>
  </si>
  <si>
    <t>238</t>
  </si>
  <si>
    <t>Sydgeorgien och Sydsandwichöarna</t>
  </si>
  <si>
    <t>South Georgia and the South Sandwich Islands</t>
  </si>
  <si>
    <t>239</t>
  </si>
  <si>
    <t>Fiji</t>
  </si>
  <si>
    <t>242</t>
  </si>
  <si>
    <t>France métropolitaine (Frankrike, europeiska delen)</t>
  </si>
  <si>
    <t>Metropolitan France</t>
  </si>
  <si>
    <t>249</t>
  </si>
  <si>
    <t>Åland</t>
  </si>
  <si>
    <t>Åland Islands</t>
  </si>
  <si>
    <t>248</t>
  </si>
  <si>
    <t>Franska Guyana</t>
  </si>
  <si>
    <t>French Guiana</t>
  </si>
  <si>
    <t>254</t>
  </si>
  <si>
    <t>Franska Polynesien</t>
  </si>
  <si>
    <t>French Polynesia</t>
  </si>
  <si>
    <t>258</t>
  </si>
  <si>
    <t>Franska södra territorierna</t>
  </si>
  <si>
    <t>French Southern Territories</t>
  </si>
  <si>
    <t>260</t>
  </si>
  <si>
    <t>Djibouti</t>
  </si>
  <si>
    <t>262</t>
  </si>
  <si>
    <t>Gabon</t>
  </si>
  <si>
    <t>266</t>
  </si>
  <si>
    <t>Gambia</t>
  </si>
  <si>
    <t>270</t>
  </si>
  <si>
    <t>Palestinskt territorium, ockuperat</t>
  </si>
  <si>
    <t>Occupied Palestinian Territory</t>
  </si>
  <si>
    <t>275</t>
  </si>
  <si>
    <t>Ghana</t>
  </si>
  <si>
    <t>288</t>
  </si>
  <si>
    <t>Gibraltar</t>
  </si>
  <si>
    <t>292</t>
  </si>
  <si>
    <t>Kiribati</t>
  </si>
  <si>
    <t>296</t>
  </si>
  <si>
    <t>Grenada</t>
  </si>
  <si>
    <t>308</t>
  </si>
  <si>
    <t>Guadeloupe</t>
  </si>
  <si>
    <t>312</t>
  </si>
  <si>
    <t>Guam</t>
  </si>
  <si>
    <t>316</t>
  </si>
  <si>
    <t>Guinea</t>
  </si>
  <si>
    <t>324</t>
  </si>
  <si>
    <t>Guyana</t>
  </si>
  <si>
    <t>328</t>
  </si>
  <si>
    <t>Heard- och McDonaldsöarna</t>
  </si>
  <si>
    <t>Heard Island and McDonald Islands</t>
  </si>
  <si>
    <t>334</t>
  </si>
  <si>
    <t>Vatikanstaten</t>
  </si>
  <si>
    <t>Holy See (Vatican City State)</t>
  </si>
  <si>
    <t>336</t>
  </si>
  <si>
    <t>Irak</t>
  </si>
  <si>
    <t>Iraq</t>
  </si>
  <si>
    <t>368</t>
  </si>
  <si>
    <t>Jordanien</t>
  </si>
  <si>
    <t>Jordan</t>
  </si>
  <si>
    <t>400</t>
  </si>
  <si>
    <t>Nordkorea</t>
  </si>
  <si>
    <t>Korea, Democratic People's Republic of</t>
  </si>
  <si>
    <t>408</t>
  </si>
  <si>
    <t>Kirgizistan</t>
  </si>
  <si>
    <t>Kyrgyzstan</t>
  </si>
  <si>
    <t>417</t>
  </si>
  <si>
    <t>Laos</t>
  </si>
  <si>
    <t>Lao People's Democratic Republic</t>
  </si>
  <si>
    <t>418</t>
  </si>
  <si>
    <t>Lesotho</t>
  </si>
  <si>
    <t>426</t>
  </si>
  <si>
    <t>Liberia</t>
  </si>
  <si>
    <t>430</t>
  </si>
  <si>
    <t>Libyen</t>
  </si>
  <si>
    <t>Libyan Arab Jamahiriya</t>
  </si>
  <si>
    <t>434</t>
  </si>
  <si>
    <t>Macau</t>
  </si>
  <si>
    <t>Macao</t>
  </si>
  <si>
    <t>446</t>
  </si>
  <si>
    <t>Madagaskar</t>
  </si>
  <si>
    <t>Madagascar</t>
  </si>
  <si>
    <t>450</t>
  </si>
  <si>
    <t>Maldiverna</t>
  </si>
  <si>
    <t>Maldives</t>
  </si>
  <si>
    <t>462</t>
  </si>
  <si>
    <t>Mali</t>
  </si>
  <si>
    <t>466</t>
  </si>
  <si>
    <t>Malta</t>
  </si>
  <si>
    <t>470</t>
  </si>
  <si>
    <t>Martinique</t>
  </si>
  <si>
    <t>474</t>
  </si>
  <si>
    <t>Mauretanien</t>
  </si>
  <si>
    <t>Mauritania</t>
  </si>
  <si>
    <t>478</t>
  </si>
  <si>
    <t>Mexiko</t>
  </si>
  <si>
    <t>Mexico</t>
  </si>
  <si>
    <t>484</t>
  </si>
  <si>
    <t>Mongoliet</t>
  </si>
  <si>
    <t>Mongolia</t>
  </si>
  <si>
    <t>496</t>
  </si>
  <si>
    <t>Moldavien</t>
  </si>
  <si>
    <t>Moldova, Republic of</t>
  </si>
  <si>
    <t>498</t>
  </si>
  <si>
    <t>Montenegro</t>
  </si>
  <si>
    <t>499</t>
  </si>
  <si>
    <t>Montserrat</t>
  </si>
  <si>
    <t>500</t>
  </si>
  <si>
    <t>Moçambique</t>
  </si>
  <si>
    <t>Mozambique</t>
  </si>
  <si>
    <t>508</t>
  </si>
  <si>
    <t>Oman</t>
  </si>
  <si>
    <t>512</t>
  </si>
  <si>
    <t>Nauru</t>
  </si>
  <si>
    <t>520</t>
  </si>
  <si>
    <t>Nepal</t>
  </si>
  <si>
    <t>524</t>
  </si>
  <si>
    <t>Nederländska Antillerna</t>
  </si>
  <si>
    <t>Netherlands Antilles</t>
  </si>
  <si>
    <t>530</t>
  </si>
  <si>
    <t>Aruba</t>
  </si>
  <si>
    <t>533</t>
  </si>
  <si>
    <t>Nya Kaledonien</t>
  </si>
  <si>
    <t>New Caledonia</t>
  </si>
  <si>
    <t>540</t>
  </si>
  <si>
    <t>Vanuatu</t>
  </si>
  <si>
    <t>548</t>
  </si>
  <si>
    <t>Niger</t>
  </si>
  <si>
    <t>562</t>
  </si>
  <si>
    <t>Nigeria</t>
  </si>
  <si>
    <t>566</t>
  </si>
  <si>
    <t>Niue</t>
  </si>
  <si>
    <t>570</t>
  </si>
  <si>
    <t>Norfolkön</t>
  </si>
  <si>
    <t>Norfolk Island</t>
  </si>
  <si>
    <t>574</t>
  </si>
  <si>
    <t>Nordmarianerna</t>
  </si>
  <si>
    <t>Northern Mariana Islands</t>
  </si>
  <si>
    <t>580</t>
  </si>
  <si>
    <t>USA:s yttre öar</t>
  </si>
  <si>
    <t>United States Minor Outlying Islands</t>
  </si>
  <si>
    <t>581</t>
  </si>
  <si>
    <t>Mikronesiska federationen</t>
  </si>
  <si>
    <t>Micronesia, Federated States of</t>
  </si>
  <si>
    <t>583</t>
  </si>
  <si>
    <t>Marshallöarna</t>
  </si>
  <si>
    <t>Marshall Islands</t>
  </si>
  <si>
    <t>584</t>
  </si>
  <si>
    <t>Palau</t>
  </si>
  <si>
    <t>585</t>
  </si>
  <si>
    <t>Papua Nya Guinea</t>
  </si>
  <si>
    <t>Papua New Guinea</t>
  </si>
  <si>
    <t>598</t>
  </si>
  <si>
    <t>Pitcairnöarna</t>
  </si>
  <si>
    <t>Pitcairn</t>
  </si>
  <si>
    <t>612</t>
  </si>
  <si>
    <t>Guinea Bissau</t>
  </si>
  <si>
    <t>Guinea-Bissau</t>
  </si>
  <si>
    <t>624</t>
  </si>
  <si>
    <t>Östtimor</t>
  </si>
  <si>
    <t>Timor-Leste</t>
  </si>
  <si>
    <t>626</t>
  </si>
  <si>
    <t>Puerto Rico</t>
  </si>
  <si>
    <t>630</t>
  </si>
  <si>
    <t>Qatar</t>
  </si>
  <si>
    <t>634</t>
  </si>
  <si>
    <t>Réunion</t>
  </si>
  <si>
    <t>638</t>
  </si>
  <si>
    <t>Saint Barthélemy</t>
  </si>
  <si>
    <t>652</t>
  </si>
  <si>
    <t>Sankta Helena</t>
  </si>
  <si>
    <t>Saint Helena</t>
  </si>
  <si>
    <t>654</t>
  </si>
  <si>
    <t>Saint Kitts och Nevis</t>
  </si>
  <si>
    <t>Saint Kitts and Nevis</t>
  </si>
  <si>
    <t>659</t>
  </si>
  <si>
    <t>Anguilla</t>
  </si>
  <si>
    <t>660</t>
  </si>
  <si>
    <t>Saint Lucia</t>
  </si>
  <si>
    <t>662</t>
  </si>
  <si>
    <t>Saint Martin, Frankrike</t>
  </si>
  <si>
    <t>Saint Martin (French part)</t>
  </si>
  <si>
    <t>663</t>
  </si>
  <si>
    <t>Saint-Pierre och Miquelon</t>
  </si>
  <si>
    <t>Saint Pierre and Miquelon</t>
  </si>
  <si>
    <t>666</t>
  </si>
  <si>
    <t>Saint Vincent och Grenadinerna</t>
  </si>
  <si>
    <t>Saint Vincent and the Grenadines</t>
  </si>
  <si>
    <t>670</t>
  </si>
  <si>
    <t>San Marino</t>
  </si>
  <si>
    <t>674</t>
  </si>
  <si>
    <t>São Tomé och Príncipe</t>
  </si>
  <si>
    <t>Sao Tome and Principe</t>
  </si>
  <si>
    <t>678</t>
  </si>
  <si>
    <t>Seychellerna</t>
  </si>
  <si>
    <t>Seychelles</t>
  </si>
  <si>
    <t>690</t>
  </si>
  <si>
    <t>Sierra Leone</t>
  </si>
  <si>
    <t>694</t>
  </si>
  <si>
    <t>Vietnam</t>
  </si>
  <si>
    <t>Viet Nam</t>
  </si>
  <si>
    <t>704</t>
  </si>
  <si>
    <t>Somalia</t>
  </si>
  <si>
    <t>706</t>
  </si>
  <si>
    <t>Zimbabwe</t>
  </si>
  <si>
    <t>716</t>
  </si>
  <si>
    <t>Västsahara</t>
  </si>
  <si>
    <t>Western Sahara</t>
  </si>
  <si>
    <t>732</t>
  </si>
  <si>
    <t>Sudan</t>
  </si>
  <si>
    <t>736</t>
  </si>
  <si>
    <t>Svalbard och Jan Mayen</t>
  </si>
  <si>
    <t>Svalbard and Jan Mayen</t>
  </si>
  <si>
    <t>744</t>
  </si>
  <si>
    <t>Syrien</t>
  </si>
  <si>
    <t>Syrian Arab Republic</t>
  </si>
  <si>
    <t>760</t>
  </si>
  <si>
    <t>Tadzjikistan</t>
  </si>
  <si>
    <t>Tajikistan</t>
  </si>
  <si>
    <t>762</t>
  </si>
  <si>
    <t>Togo</t>
  </si>
  <si>
    <t>768</t>
  </si>
  <si>
    <t>Tokelauöarna</t>
  </si>
  <si>
    <t>Tokelau</t>
  </si>
  <si>
    <t>772</t>
  </si>
  <si>
    <t>Tonga</t>
  </si>
  <si>
    <t>776</t>
  </si>
  <si>
    <t>Trinidad och Tobago</t>
  </si>
  <si>
    <t>Trinidad and Tobago</t>
  </si>
  <si>
    <t>780</t>
  </si>
  <si>
    <t>Förenade Arabemiraten</t>
  </si>
  <si>
    <t>United Arab Emirates</t>
  </si>
  <si>
    <t>784</t>
  </si>
  <si>
    <t>Turkmenistan</t>
  </si>
  <si>
    <t>795</t>
  </si>
  <si>
    <t>Turks- och Caicosöarna</t>
  </si>
  <si>
    <t>Turks and Caicos Islands</t>
  </si>
  <si>
    <t>796</t>
  </si>
  <si>
    <t>Tuvalu</t>
  </si>
  <si>
    <t>798</t>
  </si>
  <si>
    <t>Makedonien</t>
  </si>
  <si>
    <t>Macedonia, the former Yugoslav Republic of</t>
  </si>
  <si>
    <t>807</t>
  </si>
  <si>
    <t>Guernsey</t>
  </si>
  <si>
    <t>831</t>
  </si>
  <si>
    <t>Jersey</t>
  </si>
  <si>
    <t>832</t>
  </si>
  <si>
    <t>Isle of Man</t>
  </si>
  <si>
    <t>833</t>
  </si>
  <si>
    <t>Tanzania</t>
  </si>
  <si>
    <t>Tanzania, United Republic of</t>
  </si>
  <si>
    <t>834</t>
  </si>
  <si>
    <t>Amerikanska Jungfruöarna</t>
  </si>
  <si>
    <t>Virgin Islands, U.S.</t>
  </si>
  <si>
    <t>850</t>
  </si>
  <si>
    <t>Burkina Faso</t>
  </si>
  <si>
    <t>854</t>
  </si>
  <si>
    <t>Uzbekistan</t>
  </si>
  <si>
    <t>860</t>
  </si>
  <si>
    <t>Wallis- och Futunaöarna</t>
  </si>
  <si>
    <t>Wallis and Futuna</t>
  </si>
  <si>
    <t>876</t>
  </si>
  <si>
    <t>Samoa</t>
  </si>
  <si>
    <t>882</t>
  </si>
  <si>
    <t>Jemen</t>
  </si>
  <si>
    <t>Yemen</t>
  </si>
  <si>
    <t>887</t>
  </si>
  <si>
    <t>Zambia</t>
  </si>
  <si>
    <t>894</t>
  </si>
  <si>
    <t>Ej EU</t>
  </si>
  <si>
    <t>Non EU</t>
  </si>
  <si>
    <t>NON_EU</t>
  </si>
  <si>
    <t>Curaçao</t>
  </si>
  <si>
    <t>531</t>
  </si>
  <si>
    <t>Sint Maarten (Holländska delen)</t>
  </si>
  <si>
    <t>Sint Maarten (Dutch part)</t>
  </si>
  <si>
    <t>534</t>
  </si>
  <si>
    <t>Karibiska Nederländerna</t>
  </si>
  <si>
    <t>Bonaire, Saint Eustatius, SABA</t>
  </si>
  <si>
    <t>535</t>
  </si>
  <si>
    <t>Rostfritt Stål</t>
  </si>
  <si>
    <t>Stainless Steel</t>
  </si>
  <si>
    <t>METAL_STAINLESS_STEEL</t>
  </si>
  <si>
    <t>Naturgummi</t>
  </si>
  <si>
    <t>Natural rubber</t>
  </si>
  <si>
    <t>NATURAL_RUBBER</t>
  </si>
  <si>
    <t>Termoplast</t>
  </si>
  <si>
    <t>Thermoplastics</t>
  </si>
  <si>
    <t>PLASTIC_THERMOPLASTICS</t>
  </si>
  <si>
    <t>Linjär lågdensitetspolyeten</t>
  </si>
  <si>
    <t>Linear Low Density Polyethylene</t>
  </si>
  <si>
    <t>POLYMER_LLDPE</t>
  </si>
  <si>
    <t>Nylon</t>
  </si>
  <si>
    <t>POLYMER_NYLON</t>
  </si>
  <si>
    <t>Polykarbonat (PC)</t>
  </si>
  <si>
    <t>Polycarbonate (PC)</t>
  </si>
  <si>
    <t>POLYMER_PC</t>
  </si>
  <si>
    <t>Polyhydroxialkanoater (PHA)</t>
  </si>
  <si>
    <t>Polyhydroxyalkanoates (PHA)</t>
  </si>
  <si>
    <t>POLYMER_PHA</t>
  </si>
  <si>
    <t>Poly mjölksyra (PLA)</t>
  </si>
  <si>
    <t>Polylactic Acid or Polylactide (PLA)</t>
  </si>
  <si>
    <t>POLYMER_PLA</t>
  </si>
  <si>
    <t>Gummi</t>
  </si>
  <si>
    <t>Rubber</t>
  </si>
  <si>
    <t>RUBBER</t>
  </si>
  <si>
    <t>Vinyl</t>
  </si>
  <si>
    <t>VINYL</t>
  </si>
  <si>
    <t>Vajer</t>
  </si>
  <si>
    <t>Wire</t>
  </si>
  <si>
    <t>WIRE</t>
  </si>
  <si>
    <t>Lövträ</t>
  </si>
  <si>
    <t>Hardwood</t>
  </si>
  <si>
    <t>WOOD_HARDWOOD</t>
  </si>
  <si>
    <t>Barrträ</t>
  </si>
  <si>
    <t>Softwood</t>
  </si>
  <si>
    <t>WOOD_SOFTWOOD</t>
  </si>
  <si>
    <t>Löv/Blad från växter</t>
  </si>
  <si>
    <t>Plant Leaves</t>
  </si>
  <si>
    <t>PLANT_LEAVES</t>
  </si>
  <si>
    <t>Metallkomposit</t>
  </si>
  <si>
    <t>Metal Composite</t>
  </si>
  <si>
    <t>METAL_COMPOSITE</t>
  </si>
  <si>
    <t>Polyetennaftalat (PEN)</t>
  </si>
  <si>
    <t>Polyethylene Naphthalate (PEN)</t>
  </si>
  <si>
    <t>POLYMER_PEN</t>
  </si>
  <si>
    <t>Etylenvinylacetate, (EVA)</t>
  </si>
  <si>
    <t>Ethylene vinyl acetate, (EVA)</t>
  </si>
  <si>
    <t>POLYMER_EVA</t>
  </si>
  <si>
    <t>Polyuretan (PU)</t>
  </si>
  <si>
    <t>Polyurethanes (PU)</t>
  </si>
  <si>
    <t>POLYMER_PU</t>
  </si>
  <si>
    <t>METAL_IRON</t>
  </si>
  <si>
    <t>Sammansatt</t>
  </si>
  <si>
    <t>Composite</t>
  </si>
  <si>
    <t>COMPOSITE</t>
  </si>
  <si>
    <t>Kalciumkarbonat</t>
  </si>
  <si>
    <t>Calcium Carbonate</t>
  </si>
  <si>
    <t>MINERAL_CALCIUM_CARBONATE</t>
  </si>
  <si>
    <t>Träfiberskiva (HDF)</t>
  </si>
  <si>
    <t>Hardboard</t>
  </si>
  <si>
    <t>WOOD_HARDBOARD</t>
  </si>
  <si>
    <t>Lin</t>
  </si>
  <si>
    <t>Fibre Flax</t>
  </si>
  <si>
    <t>FIBRE_FLAX</t>
  </si>
  <si>
    <t>Övrigt mineralbaserat material</t>
  </si>
  <si>
    <t>Mineral Other</t>
  </si>
  <si>
    <t>MINERAL_OTHER</t>
  </si>
  <si>
    <t>Bly</t>
  </si>
  <si>
    <t>Lead</t>
  </si>
  <si>
    <t>METAL_LEAD</t>
  </si>
  <si>
    <t>Polyakrylnitril (PAN)</t>
  </si>
  <si>
    <t>Polyacrylonitril (PAN)</t>
  </si>
  <si>
    <t>POLYMER_PAN</t>
  </si>
  <si>
    <t>Polyvinylalkohol (PVA)</t>
  </si>
  <si>
    <t>Polyvinyl Alcohol (PVA)</t>
  </si>
  <si>
    <t>POLYMER_PVA</t>
  </si>
  <si>
    <t>Hampa</t>
  </si>
  <si>
    <t>Fibre Hemp</t>
  </si>
  <si>
    <t>FIBRE_HEMP</t>
  </si>
  <si>
    <t>MDF (Medium Density Fiberboard)</t>
  </si>
  <si>
    <t>Medium Density Fiberboard</t>
  </si>
  <si>
    <t>WOOD_MEDIUM_DENSITY_FIBERBOARD</t>
  </si>
  <si>
    <t>Talk</t>
  </si>
  <si>
    <t>Talc</t>
  </si>
  <si>
    <t>MINERAL_TALC</t>
  </si>
  <si>
    <t>Polyvinylidenklorid (PVDC)</t>
  </si>
  <si>
    <t>Polyvinylidene Chloride (PVDC)</t>
  </si>
  <si>
    <t>POLYMER_PVDC</t>
  </si>
  <si>
    <t>OSB (Oriented Strand Board)</t>
  </si>
  <si>
    <t>Oriented Strand Board</t>
  </si>
  <si>
    <t>WOOD_ORIENTED_STRANDBOARD</t>
  </si>
  <si>
    <t>Polykaprolakton (PCL)</t>
  </si>
  <si>
    <t>Polycaprolactone (PCL)</t>
  </si>
  <si>
    <t>POLYMER_PCL</t>
  </si>
  <si>
    <t>Acetat (textilfiber)</t>
  </si>
  <si>
    <t>Cellulose Acetate</t>
  </si>
  <si>
    <t>POLYMER_CELLULOSE_ACETATE</t>
  </si>
  <si>
    <t>Mässing</t>
  </si>
  <si>
    <t>Brass</t>
  </si>
  <si>
    <t>METAL_BRASS</t>
  </si>
  <si>
    <t>Rayonpapper</t>
  </si>
  <si>
    <t>Rayon Paper</t>
  </si>
  <si>
    <t>PAPER_RAYON</t>
  </si>
  <si>
    <t>Epoxy</t>
  </si>
  <si>
    <t>POLYMER_EPOXY</t>
  </si>
  <si>
    <t>Termoplast stärkelse (TPS)</t>
  </si>
  <si>
    <t>Thermoplastic Starch (TPS)</t>
  </si>
  <si>
    <t>POLYMER_TPS</t>
  </si>
  <si>
    <t>Tyg Övrigt</t>
  </si>
  <si>
    <t>Fibre Other</t>
  </si>
  <si>
    <t>FIBRE_OTHER</t>
  </si>
  <si>
    <t>Spånskiva</t>
  </si>
  <si>
    <t>Particle Board</t>
  </si>
  <si>
    <t>WOOD_PARTICLE_BOARD</t>
  </si>
  <si>
    <t>Plywood</t>
  </si>
  <si>
    <t>WOOD_PLYWOOD</t>
  </si>
  <si>
    <t xml:space="preserve"> </t>
  </si>
  <si>
    <t>Svenska</t>
  </si>
  <si>
    <t>Engelska</t>
  </si>
  <si>
    <t>Är artikeln beställningsbar (T0017)</t>
  </si>
  <si>
    <t>Artikelbenämning (T0018)</t>
  </si>
  <si>
    <t>The name of this trade item. (T0018)</t>
  </si>
  <si>
    <t>Informationslämnarens momsregistreringsnummer (T0064)</t>
  </si>
  <si>
    <t>Nettoinnehåll, värde [gram] (T0082)</t>
  </si>
  <si>
    <t>Förpacknings-/kollityp, kod (T0137)</t>
  </si>
  <si>
    <t>Varumärke (T0143)</t>
  </si>
  <si>
    <t>Brand name (T0143)</t>
  </si>
  <si>
    <t>Typ av jämförelse, kod (T0145)</t>
  </si>
  <si>
    <t>Jämförmängd färdigvara, värde (T0147)</t>
  </si>
  <si>
    <t>Pant för returnerbar förpackning, kod (T0148)</t>
  </si>
  <si>
    <t>Dokumentfunktion, kod (T0153)</t>
  </si>
  <si>
    <t>Artikelns identitet, GTIN (T0154)</t>
  </si>
  <si>
    <t>Antal per lav (T0160)</t>
  </si>
  <si>
    <t>Total hållbarhet (T0167)</t>
  </si>
  <si>
    <t>Tillverkningsland (T0168)</t>
  </si>
  <si>
    <t>UN-nummer farligt gods, kod (T0169)</t>
  </si>
  <si>
    <t>United Nations dangerous goods number  (T0169)</t>
  </si>
  <si>
    <t>Är artikeln en variabelmåttvara (T0186)</t>
  </si>
  <si>
    <t>Villkor för förpackningsmaterial, kod (T0189)</t>
  </si>
  <si>
    <t>Förpackningsvikt, värde [gram] (T0190)</t>
  </si>
  <si>
    <t>Skattetyp (T0194)</t>
  </si>
  <si>
    <t>Skattesats (T0195)</t>
  </si>
  <si>
    <t>Klass för farligt gods, kod (T0263)</t>
  </si>
  <si>
    <t>Förpackningsgrupp för farligt gods, kod (T0264)</t>
  </si>
  <si>
    <t>Är förpackningen returnerbar (T0277)</t>
  </si>
  <si>
    <t>Informationslämnarens identitet, GLN (T1124)</t>
  </si>
  <si>
    <t>Förpackningsmaterial, kod (T1188)</t>
  </si>
  <si>
    <t>Förpackningsmaterialets vikt, värde [gram] (T1189)</t>
  </si>
  <si>
    <t>Alkoholhalt, volymprocent (T2208)</t>
  </si>
  <si>
    <t>Plattformstyp, kod (T2244)</t>
  </si>
  <si>
    <t>Platform type code (T2244)</t>
  </si>
  <si>
    <t>Importklassificering, kod (T3302)</t>
  </si>
  <si>
    <t>Förpackningsstorlek (T3338)</t>
  </si>
  <si>
    <t>Tunnelrestriktion ADR, kod (T3741)</t>
  </si>
  <si>
    <t>Klassificering för farligt gods, kod (T3743)</t>
  </si>
  <si>
    <t>Transportkategori, kod (T3744)</t>
  </si>
  <si>
    <t>Kemikaliemärkning enligt GHS, kod (T3745)</t>
  </si>
  <si>
    <t>Marknadsbudskap (T3746)</t>
  </si>
  <si>
    <t>Trade item marketing message (T3746)</t>
  </si>
  <si>
    <t>Användningsinstruktioner (T3776)</t>
  </si>
  <si>
    <t>Ackrediterad märkning, kod (T3777)</t>
  </si>
  <si>
    <t>Måttenhet, kod (T3780)</t>
  </si>
  <si>
    <t>Refererad artikels identitet, GTIN (T3793)</t>
  </si>
  <si>
    <t>Typ av refererad artikel, kod (T3794)</t>
  </si>
  <si>
    <t>Högsta temperatur, värde [celcius] (3796)</t>
  </si>
  <si>
    <t>Maximum temperature (Celsius)  (T3796)</t>
  </si>
  <si>
    <t>Lägsta temperatur, värde [celcius] (T3797)</t>
  </si>
  <si>
    <t>Kompletterande artikelidentitet (leverantörens artikelnummer) (T3798)</t>
  </si>
  <si>
    <t>Typ av kompletterande artikelidentitet, kod (T3799)</t>
  </si>
  <si>
    <t>Dokumentets giltighetstidpunkt (ÅÅÅÅ-MM-DD) (T3806)</t>
  </si>
  <si>
    <t>Informationslämnarens namn (T3807)</t>
  </si>
  <si>
    <t>Artikelbeskrivning (T3810)</t>
  </si>
  <si>
    <t>Typ av övrigt mått, kod (T3816)</t>
  </si>
  <si>
    <t>Övrig bredd, värde [mm] (T3817)</t>
  </si>
  <si>
    <t>Additional trade item dimensions, width (millimeter) (T3817)</t>
  </si>
  <si>
    <t>Övrig höjd, värde [mm] (T3818)</t>
  </si>
  <si>
    <t>Additional trade item dimensions, height (millimeter) (T3818)</t>
  </si>
  <si>
    <t>Övrigt djup, värde [mm] (T3819)</t>
  </si>
  <si>
    <t>Additional trade item dimensions, depth (millimeter) (T3819)</t>
  </si>
  <si>
    <t>Typ av kravspecifikation (T3825)</t>
  </si>
  <si>
    <t>Importklassificeringstyp, kod (T3849)</t>
  </si>
  <si>
    <t>Övrig regulatorisk märkningsinformation (T3850)</t>
  </si>
  <si>
    <t>Compulsory additive label information (T3850)</t>
  </si>
  <si>
    <t>Artikelns bredd, värde [mm] (T4017)</t>
  </si>
  <si>
    <t>Artikelns djup, värde [mm] (T4018)</t>
  </si>
  <si>
    <t>Artikelns höjd, värde [mm] (T4019)</t>
  </si>
  <si>
    <t>Artikelns bruttovikt, värde [gram] (T4020)</t>
  </si>
  <si>
    <t>Antal ingående lav (T4021)</t>
  </si>
  <si>
    <t>Flampunkt, värde [celsius] (T4023)</t>
  </si>
  <si>
    <t>Officiell Transportbenämning (T4026)</t>
  </si>
  <si>
    <t>Ospec. Transportbenämning (T4027)</t>
  </si>
  <si>
    <t>Allergi/dietmärkning, kod (T4028)</t>
  </si>
  <si>
    <t>Fritt från-märkning, kod (T4031)</t>
  </si>
  <si>
    <t>Totalt antal inneliggande artiklar (T4035)</t>
  </si>
  <si>
    <t>Minsta antal enheter i förpackningen (T4036)</t>
  </si>
  <si>
    <t>Diettyp, kod (T4066)</t>
  </si>
  <si>
    <t>Tillagningsstatus, kod (T4069)</t>
  </si>
  <si>
    <t>Allergenpåstående (T4077)</t>
  </si>
  <si>
    <t>Allergen statement (T4077)</t>
  </si>
  <si>
    <t>Allergentyp, kod (T4078)</t>
  </si>
  <si>
    <t>Innehållsnivå, kod (T4079)</t>
  </si>
  <si>
    <t>Ingrediensförteckning (T4088)</t>
  </si>
  <si>
    <t>Ingredient statement (T4088)</t>
  </si>
  <si>
    <t>T4090</t>
  </si>
  <si>
    <t>Hälsopåstående (T4090)</t>
  </si>
  <si>
    <t>Health claim description  (T4090)</t>
  </si>
  <si>
    <t>Utgått</t>
  </si>
  <si>
    <t>Maximalt antal enheter i förpackningen (T4093)</t>
  </si>
  <si>
    <t>Förpackningsfunktion, kod (T4124)</t>
  </si>
  <si>
    <t>Varningsetikett för farligt gods (T4143)</t>
  </si>
  <si>
    <t>Näringspåstående (T4193)</t>
  </si>
  <si>
    <t>Nutritional claim (T4193)</t>
  </si>
  <si>
    <t>Artikelns plattformshöjd, värde [mm] (T4201)</t>
  </si>
  <si>
    <t>Trade item pallet height (millimeter) (T4201)</t>
  </si>
  <si>
    <t>Ursprungsområde (T4202)</t>
  </si>
  <si>
    <t>Årgång (T4203)</t>
  </si>
  <si>
    <t>Artens vetenskapliga namn, kod (T4228)</t>
  </si>
  <si>
    <t>Artens vetenskapliga namn (T4229)</t>
  </si>
  <si>
    <t>Fångstredskap för fiskeri- och vattenbruksprodukter, kod (T4230)</t>
  </si>
  <si>
    <t>Produktionsmetod för fiskeri- och vattenbruksprodukter, kod (T4231)</t>
  </si>
  <si>
    <t>Förvaringsstatus för för fiskeri- och vattenbruksprodukter, kod (T4232)</t>
  </si>
  <si>
    <t>Förpackningsegenskap, kod (4237)</t>
  </si>
  <si>
    <t>Produktklass för beräkning av alkoholskatt (T4240)</t>
  </si>
  <si>
    <t>Förpackningsmaterialets färg, kod (T4243)</t>
  </si>
  <si>
    <t>Farligt gods begränsad mängd, kod (T4247)</t>
  </si>
  <si>
    <t>Sockerhalt för alkoholhaltig dryck (T4271)</t>
  </si>
  <si>
    <t>Fångstområde, kod (T4280)</t>
  </si>
  <si>
    <t>Ø diameter i [mm] (T4295)</t>
  </si>
  <si>
    <t>Sekvensnummer för varningsetikett (T4751)</t>
  </si>
  <si>
    <t>Reglerat produktnamn (T4800)</t>
  </si>
  <si>
    <t>Råvaruursprung - Född (T5038)</t>
  </si>
  <si>
    <t>Country of origin statement (T5038)</t>
  </si>
  <si>
    <t>Råvaruursprung - Uppfödd (T5038)</t>
  </si>
  <si>
    <t>Råvaruursprung - Slaktad (T5038)</t>
  </si>
  <si>
    <t>Råvaruursprung - Förädlad (T5038)</t>
  </si>
  <si>
    <t>Referens till kravspecifikation (T5039)</t>
  </si>
  <si>
    <t>Ansvarig för kravspecifikation (T5040)</t>
  </si>
  <si>
    <t>Faroangivelse, kod (T5047)</t>
  </si>
  <si>
    <t>Skyddsangivelse, kod (T5049)</t>
  </si>
  <si>
    <t>M&amp;S1</t>
  </si>
  <si>
    <t>Informationslämnarens M&amp;S identitet (fylls i av Martin &amp; Servera)</t>
  </si>
  <si>
    <t xml:space="preserve">Information provider identificationnumber at Martin &amp; Servera  </t>
  </si>
  <si>
    <t>Version 2.0</t>
  </si>
  <si>
    <t>Design</t>
  </si>
  <si>
    <t>Sortering av fält</t>
  </si>
  <si>
    <t>Lagt till nya fält på mellan- &amp; toppnivå (som "saknats" i förra filen)</t>
  </si>
  <si>
    <t>Kontroller på tex bruttovikt</t>
  </si>
  <si>
    <t>Lagt till "Välj från lista" på alla list-fält</t>
  </si>
  <si>
    <t>Lagt till kontrollfält på CTRL+Shift+Q (Dummy GTIN)</t>
  </si>
  <si>
    <t>Gått igenom och uppdaterat "viktiga fält"</t>
  </si>
  <si>
    <t>Lagt till "Kundunik" som eget certifikat</t>
  </si>
  <si>
    <t>Gjort grupperingar av rubriker så man kan minimera vissa rubriker.</t>
  </si>
  <si>
    <t>Rensat T1188</t>
  </si>
  <si>
    <t>Byggt Engelsk version</t>
  </si>
  <si>
    <t>BAS-GTIN på 2 ställen</t>
  </si>
  <si>
    <t>Förklaringstexter/Instruktioner</t>
  </si>
  <si>
    <t>SE/EN</t>
  </si>
  <si>
    <t>Översättningar pop-up</t>
  </si>
  <si>
    <t>Version 2.01</t>
  </si>
  <si>
    <t>Lagt till "Gram per liter" i T4241 SE.</t>
  </si>
  <si>
    <t>Korrigerat stavfel i EN</t>
  </si>
  <si>
    <t>3 nya länder: Antarktis, Burma (Myanmar), Hongkong</t>
  </si>
  <si>
    <t>Korrigerat felaktigt kopplad lista till T3780 på mellannivå.</t>
  </si>
  <si>
    <t>Fixat "Minimering"-problemet</t>
  </si>
  <si>
    <t>Tagit bort Viktkontrollen på Mellannivå</t>
  </si>
  <si>
    <t>Skapat formulär för språk-kontroll</t>
  </si>
  <si>
    <t>Förtydligat de fält som ska anges på svenska i den engelska mallen</t>
  </si>
  <si>
    <t>Tagit bort skattetyper som inte används (T0194)</t>
  </si>
  <si>
    <t>Tagit bort alternativ i T3799 Artikelidentitet</t>
  </si>
  <si>
    <t>Tilllåt 0:a först i T3302</t>
  </si>
  <si>
    <t>Fixat datavalideringen i T0190 så att man kan lägga 1g</t>
  </si>
  <si>
    <t>Version 2.02</t>
  </si>
  <si>
    <t>Rensat bort Macron i filen</t>
  </si>
  <si>
    <t>Kontroll för ogiltiga tecken i lev. Art nr.</t>
  </si>
  <si>
    <t>Version 2.03</t>
  </si>
  <si>
    <t>T0018 The name of this trade item. --&gt; Functional name</t>
  </si>
  <si>
    <t>T0143 Brand name --&gt; Brand</t>
  </si>
  <si>
    <t>DEFORESTATION_REGULATION</t>
  </si>
  <si>
    <t>Avskogningsförordning</t>
  </si>
  <si>
    <t>Deforestation regulation</t>
  </si>
  <si>
    <t>EXPLOSIVES_PRECURSORS_REGISTRATION</t>
  </si>
  <si>
    <t>Sprängämnesprekursorer med restriktioner</t>
  </si>
  <si>
    <t>Restricted explosive precursors</t>
  </si>
  <si>
    <t>EXPLOSIVES_PRECURSORS_REPORTING</t>
  </si>
  <si>
    <t>Sprängämnesprekursorer med rapporteringskrav</t>
  </si>
  <si>
    <t>Reportable explosive precursors</t>
  </si>
  <si>
    <t>3.0</t>
  </si>
  <si>
    <t>Version 2.1</t>
  </si>
  <si>
    <t>Version 3.0</t>
  </si>
  <si>
    <t>* Only one word per seach term. Use the following logic: Word1, Word2, Word3…</t>
  </si>
  <si>
    <t>ENG</t>
  </si>
  <si>
    <t>Frifrån</t>
  </si>
  <si>
    <t>Låg</t>
  </si>
  <si>
    <t>Reducerat</t>
  </si>
  <si>
    <t>Mycketlåg</t>
  </si>
  <si>
    <t>Freefrom</t>
  </si>
  <si>
    <t>Low</t>
  </si>
  <si>
    <t>Reducedless</t>
  </si>
  <si>
    <t>Verylow</t>
  </si>
  <si>
    <t>Latex</t>
  </si>
  <si>
    <t>Sockerarter</t>
  </si>
  <si>
    <t>Sugars</t>
  </si>
  <si>
    <t>PVC</t>
  </si>
  <si>
    <t>Fenylalanin</t>
  </si>
  <si>
    <t>Phenylalanine</t>
  </si>
  <si>
    <t>BPA</t>
  </si>
  <si>
    <t>Sötningsmedel</t>
  </si>
  <si>
    <t>Sweeteners</t>
  </si>
  <si>
    <t xml:space="preserve">PVC utan ftalater	</t>
  </si>
  <si>
    <t>Doft/Parfym</t>
  </si>
  <si>
    <t>PVC (polyvinyl chloride) without Phthalates</t>
  </si>
  <si>
    <t>Fragrance/Perfume</t>
  </si>
  <si>
    <t xml:space="preserve">PVC med ftalater	</t>
  </si>
  <si>
    <t>Gluten</t>
  </si>
  <si>
    <t>PVC (polyvinyl chloride) with Phthalates</t>
  </si>
  <si>
    <t>Baljväxtprotein</t>
  </si>
  <si>
    <t>Legume Protein</t>
  </si>
  <si>
    <t>Soja</t>
  </si>
  <si>
    <t>Soy/Soya</t>
  </si>
  <si>
    <t>Trade item key words (T4204)</t>
  </si>
  <si>
    <t>T4204</t>
  </si>
  <si>
    <t>T4204-1</t>
  </si>
  <si>
    <t>Trade item date on packaging type code (T4032)</t>
  </si>
  <si>
    <t>T4032</t>
  </si>
  <si>
    <t>T4032-1</t>
  </si>
  <si>
    <t>Claim type code (T4358)</t>
  </si>
  <si>
    <t>Claim element code (T4359)</t>
  </si>
  <si>
    <t>T4358</t>
  </si>
  <si>
    <t>T4359</t>
  </si>
  <si>
    <t>T4358-1</t>
  </si>
  <si>
    <t>T4359-1</t>
  </si>
  <si>
    <t>Preservation technique code (T4246)</t>
  </si>
  <si>
    <t>Fish seafood presentation code (T4401)</t>
  </si>
  <si>
    <t>T4401</t>
  </si>
  <si>
    <t>T4401-1</t>
  </si>
  <si>
    <t>T4246</t>
  </si>
  <si>
    <t>T4246-1</t>
  </si>
  <si>
    <t>BEST_BEFORE_DATE</t>
  </si>
  <si>
    <t>Bäst före-datum</t>
  </si>
  <si>
    <t>Best before date</t>
  </si>
  <si>
    <t>ALIVE</t>
  </si>
  <si>
    <t>Levande</t>
  </si>
  <si>
    <t>Alive</t>
  </si>
  <si>
    <t>BUTTERFLY</t>
  </si>
  <si>
    <t>Fjäril</t>
  </si>
  <si>
    <t>Butterfly</t>
  </si>
  <si>
    <t>EXPIRATION_DATE</t>
  </si>
  <si>
    <t>Sista förbrukningsdag/Utgångsdatum</t>
  </si>
  <si>
    <t>Expiration date</t>
  </si>
  <si>
    <t>BOILING</t>
  </si>
  <si>
    <t>Kokt</t>
  </si>
  <si>
    <t>Boiling</t>
  </si>
  <si>
    <t>CLAWS</t>
  </si>
  <si>
    <t>Klor enbart</t>
  </si>
  <si>
    <t>Claws</t>
  </si>
  <si>
    <t>FREE_FROM</t>
  </si>
  <si>
    <t xml:space="preserve">Frifrån	</t>
  </si>
  <si>
    <t>EGGS</t>
  </si>
  <si>
    <t>NO_DATE_MARKED</t>
  </si>
  <si>
    <t>Ingen datummärkning</t>
  </si>
  <si>
    <t>No Date Marked</t>
  </si>
  <si>
    <t>BRINING</t>
  </si>
  <si>
    <t>Rimmad</t>
  </si>
  <si>
    <t>Brining</t>
  </si>
  <si>
    <t>FILLETED</t>
  </si>
  <si>
    <t>Filéad</t>
  </si>
  <si>
    <t>Filleted</t>
  </si>
  <si>
    <t>LOW</t>
  </si>
  <si>
    <t>FISH</t>
  </si>
  <si>
    <t>COLD_SMOKE_CURING</t>
  </si>
  <si>
    <t>Kallrökt</t>
  </si>
  <si>
    <t>Cold Smoked</t>
  </si>
  <si>
    <t>FINS_REMOVED</t>
  </si>
  <si>
    <t>Utan fenor</t>
  </si>
  <si>
    <t>Fins removed</t>
  </si>
  <si>
    <t>REDUCED_LESS</t>
  </si>
  <si>
    <t>FRAGRANCE</t>
  </si>
  <si>
    <t>CONSERVE</t>
  </si>
  <si>
    <t>Konserverad</t>
  </si>
  <si>
    <t>Conserve</t>
  </si>
  <si>
    <t>FISHBONES_REMOVED</t>
  </si>
  <si>
    <t>Urbenad</t>
  </si>
  <si>
    <t>Fishbones removed</t>
  </si>
  <si>
    <t>VERY_LOW</t>
  </si>
  <si>
    <t>GLUTEN</t>
  </si>
  <si>
    <t>DRYING</t>
  </si>
  <si>
    <t>Torkad</t>
  </si>
  <si>
    <t>Drying</t>
  </si>
  <si>
    <t>FISHBONES_WITH</t>
  </si>
  <si>
    <t>Med fiskben</t>
  </si>
  <si>
    <t>Fishbones with</t>
  </si>
  <si>
    <t>LACTOSE</t>
  </si>
  <si>
    <t>FREEZING</t>
  </si>
  <si>
    <t>Fryst</t>
  </si>
  <si>
    <t>Freezing</t>
  </si>
  <si>
    <t>GILLS_REMOVED</t>
  </si>
  <si>
    <t>Utan gälar</t>
  </si>
  <si>
    <t>Gills removed</t>
  </si>
  <si>
    <t>LATEX</t>
  </si>
  <si>
    <t>FRESH</t>
  </si>
  <si>
    <t>Färsk</t>
  </si>
  <si>
    <t>Fresh</t>
  </si>
  <si>
    <t>GUTTED</t>
  </si>
  <si>
    <t>Rensad med huvud</t>
  </si>
  <si>
    <t>Gutted</t>
  </si>
  <si>
    <t>LEGUME_PROTEIN</t>
  </si>
  <si>
    <t>HOT_SMOKE_CURING</t>
  </si>
  <si>
    <t>Varmrökt</t>
  </si>
  <si>
    <t>Hot Smoked</t>
  </si>
  <si>
    <t>HALF</t>
  </si>
  <si>
    <t>Halv</t>
  </si>
  <si>
    <t>Half</t>
  </si>
  <si>
    <t>MILK</t>
  </si>
  <si>
    <t>SALT_CURING</t>
  </si>
  <si>
    <t>Saltad</t>
  </si>
  <si>
    <t>Salt Curing</t>
  </si>
  <si>
    <t>HEAD_ON</t>
  </si>
  <si>
    <t>Med huvud</t>
  </si>
  <si>
    <t>Head on</t>
  </si>
  <si>
    <t>PEANUTS</t>
  </si>
  <si>
    <t>SUGAR_CURING</t>
  </si>
  <si>
    <t>Sockrad</t>
  </si>
  <si>
    <t>Sugar Curing</t>
  </si>
  <si>
    <t>HEAD_ONLY</t>
  </si>
  <si>
    <t>Enbart huvud</t>
  </si>
  <si>
    <t>Head only</t>
  </si>
  <si>
    <t>PHENYLALANINE</t>
  </si>
  <si>
    <t>HEAD_REMOVED</t>
  </si>
  <si>
    <t>Huvudkapad</t>
  </si>
  <si>
    <t>Head removed</t>
  </si>
  <si>
    <t>PVC (polyvinyl chloride)</t>
  </si>
  <si>
    <t>Övrigt</t>
  </si>
  <si>
    <t>Other</t>
  </si>
  <si>
    <t>PVC_WITH_PHTHALATES</t>
  </si>
  <si>
    <t>ROE</t>
  </si>
  <si>
    <t>Rom</t>
  </si>
  <si>
    <t>Roe</t>
  </si>
  <si>
    <t>PVC_WITHOUT_PHTHALATES</t>
  </si>
  <si>
    <t>SCALES_ON</t>
  </si>
  <si>
    <t>Med fjäll</t>
  </si>
  <si>
    <t>Scales on</t>
  </si>
  <si>
    <t>SOY</t>
  </si>
  <si>
    <t>SCALES_REMOVED</t>
  </si>
  <si>
    <t>Utan fjäll</t>
  </si>
  <si>
    <t>Scales removed</t>
  </si>
  <si>
    <t>SUGARS</t>
  </si>
  <si>
    <t>SKIN_ON</t>
  </si>
  <si>
    <t>Med skinn</t>
  </si>
  <si>
    <t>Skin on</t>
  </si>
  <si>
    <t>SWEETENERS</t>
  </si>
  <si>
    <t>SKIN_REMOVED</t>
  </si>
  <si>
    <t>Flådd</t>
  </si>
  <si>
    <t>Skin removed</t>
  </si>
  <si>
    <t>SLICED</t>
  </si>
  <si>
    <t>Skivad</t>
  </si>
  <si>
    <t>Sliced</t>
  </si>
  <si>
    <t>SPINE_WITH</t>
  </si>
  <si>
    <t>Med ryggrad</t>
  </si>
  <si>
    <t>Spine with</t>
  </si>
  <si>
    <t>STEAK</t>
  </si>
  <si>
    <t>Kotlett</t>
  </si>
  <si>
    <t>Steak</t>
  </si>
  <si>
    <t>SURIMI</t>
  </si>
  <si>
    <t>Surimi</t>
  </si>
  <si>
    <t>TAIL_ON</t>
  </si>
  <si>
    <t>Med stjärt</t>
  </si>
  <si>
    <t>Tail on</t>
  </si>
  <si>
    <t>TAIL_REMOVED</t>
  </si>
  <si>
    <t>Utan stjärt</t>
  </si>
  <si>
    <t>Tail removed</t>
  </si>
  <si>
    <t>TUBE</t>
  </si>
  <si>
    <t>Bläckfisktub</t>
  </si>
  <si>
    <t>WHOLE</t>
  </si>
  <si>
    <t>Hel/Orensad</t>
  </si>
  <si>
    <t>Whole</t>
  </si>
  <si>
    <t>T4369</t>
  </si>
  <si>
    <t>Typ av datum på förpackningen, kod (T4032)</t>
  </si>
  <si>
    <t>Trade item date on packaging format type code (T4032)</t>
  </si>
  <si>
    <t>T4226</t>
  </si>
  <si>
    <t>Beredningsform, kod (T4246)</t>
  </si>
  <si>
    <t>Presentationsform fisk, kod (T4401)</t>
  </si>
  <si>
    <t>Sökbegrepp E-handel (T4204)</t>
  </si>
  <si>
    <t>Typ av påstående (T4358)</t>
  </si>
  <si>
    <t>Claim type code</t>
  </si>
  <si>
    <t>Ämne för påstående (T4359)</t>
  </si>
  <si>
    <t>Claim element code</t>
  </si>
  <si>
    <t>Skapat grupper för RU</t>
  </si>
  <si>
    <t>Adderat Artikelbeskrivning (T3810) som viktitgt fält för RU</t>
  </si>
  <si>
    <t>Adderat Tillverkningsland (T0168) som viktitgt fält för RU</t>
  </si>
  <si>
    <t>Adderat värden "Vietnam" och "Förenade Arabemiraten" för fält Tillverkningsland (T0168)</t>
  </si>
  <si>
    <t>Adderat värden "Avskogningsförordning", "Sprängämnesprekursorer med restriktioner" och "Sprängämnesprekursorer med rapporteringskrav" för fält Typ av kravspecifikation (T3825)</t>
  </si>
  <si>
    <t>Skapat separat fil med specifika grupperingsinställningar och defualtvärden för RU</t>
  </si>
  <si>
    <t>Adderat fält Sökbegrepp E-handel (T4204)</t>
  </si>
  <si>
    <t>Adderat fält Typ av datum på förpackningen, kod (T4032)</t>
  </si>
  <si>
    <t>Adderat fält Beredningsform, kod (T4246)</t>
  </si>
  <si>
    <t>Adderat fält Presentationsform fisk, kod (T4401)</t>
  </si>
  <si>
    <t>Adderat fält Typ av påstående, kod (T4358)</t>
  </si>
  <si>
    <t>Adderat fält Ämne för påstående, kod (T4359)</t>
  </si>
  <si>
    <t>Tagit bort fält Fritt från-märkning, kod (T4031)</t>
  </si>
  <si>
    <r>
      <t xml:space="preserve">Trade item key words (T4204) </t>
    </r>
    <r>
      <rPr>
        <b/>
        <sz val="10"/>
        <color rgb="FFFF0000"/>
        <rFont val="Calibri"/>
        <family val="2"/>
        <scheme val="minor"/>
      </rPr>
      <t>(Swedish)</t>
    </r>
  </si>
  <si>
    <t>4.0</t>
  </si>
  <si>
    <t>T4358-2</t>
  </si>
  <si>
    <t>T4359-2</t>
  </si>
  <si>
    <t>T4358-3</t>
  </si>
  <si>
    <t>T4359-3</t>
  </si>
  <si>
    <t>T4358-4</t>
  </si>
  <si>
    <t>T4359-4</t>
  </si>
  <si>
    <t>T3792</t>
  </si>
  <si>
    <t>T3792-1</t>
  </si>
  <si>
    <t>T3790</t>
  </si>
  <si>
    <t>T3791</t>
  </si>
  <si>
    <t>T3791-1</t>
  </si>
  <si>
    <t>T4392</t>
  </si>
  <si>
    <t>T4392-1</t>
  </si>
  <si>
    <t>T4393</t>
  </si>
  <si>
    <t>T4393-1</t>
  </si>
  <si>
    <t>T4392-2</t>
  </si>
  <si>
    <t>T4393-2</t>
  </si>
  <si>
    <t>T4392-3</t>
  </si>
  <si>
    <t>T4393-3</t>
  </si>
  <si>
    <t>T3792-2</t>
  </si>
  <si>
    <t>T3791-2</t>
  </si>
  <si>
    <t>T4392-4</t>
  </si>
  <si>
    <t>T4393-4</t>
  </si>
  <si>
    <t>T4392-5</t>
  </si>
  <si>
    <t>T4393-5</t>
  </si>
  <si>
    <t>T4392-6</t>
  </si>
  <si>
    <t>T4393-6</t>
  </si>
  <si>
    <t>Contact type code (T3792)</t>
  </si>
  <si>
    <t xml:space="preserve">Contact name (T3790) </t>
  </si>
  <si>
    <t>Contact address (T3791)</t>
  </si>
  <si>
    <t>Communication channel code (T4392)</t>
  </si>
  <si>
    <t>Communication value (T4393)</t>
  </si>
  <si>
    <t>Quantity of next lower level trade item (T3361)</t>
  </si>
  <si>
    <t>Ingående artikel, GTIN (T2045)</t>
  </si>
  <si>
    <t>T2045</t>
  </si>
  <si>
    <t>T2045-2</t>
  </si>
  <si>
    <t>T2045-1</t>
  </si>
  <si>
    <t>Contact information</t>
  </si>
  <si>
    <r>
      <t xml:space="preserve">Country of origin Statement - Born </t>
    </r>
    <r>
      <rPr>
        <b/>
        <sz val="10"/>
        <color rgb="FFFF0000"/>
        <rFont val="Calibri"/>
        <family val="2"/>
        <scheme val="minor"/>
      </rPr>
      <t>(Swedish)</t>
    </r>
  </si>
  <si>
    <r>
      <t xml:space="preserve">Country of origin Statement - Bred </t>
    </r>
    <r>
      <rPr>
        <b/>
        <sz val="10"/>
        <color rgb="FFFF0000"/>
        <rFont val="Calibri"/>
        <family val="2"/>
        <scheme val="minor"/>
      </rPr>
      <t>(Swedish)</t>
    </r>
  </si>
  <si>
    <r>
      <t xml:space="preserve">Country of origin Statement - Slaughtered </t>
    </r>
    <r>
      <rPr>
        <b/>
        <sz val="10"/>
        <color rgb="FFFF0000"/>
        <rFont val="Calibri"/>
        <family val="2"/>
        <scheme val="minor"/>
      </rPr>
      <t>(Swedish)</t>
    </r>
  </si>
  <si>
    <r>
      <t xml:space="preserve">Country of origin Statement - Refined </t>
    </r>
    <r>
      <rPr>
        <b/>
        <sz val="10"/>
        <color rgb="FFFF0000"/>
        <rFont val="Calibri"/>
        <family val="2"/>
        <scheme val="minor"/>
      </rPr>
      <t>(Swedish)</t>
    </r>
  </si>
  <si>
    <t>Typ av kontakt, kod (T3792)</t>
  </si>
  <si>
    <t>Kommunikationskanal, kod (T4392)</t>
  </si>
  <si>
    <t>E-post</t>
  </si>
  <si>
    <t>Email</t>
  </si>
  <si>
    <t>EMAIL</t>
  </si>
  <si>
    <t>Telefon</t>
  </si>
  <si>
    <t>Telephone</t>
  </si>
  <si>
    <t>TELEPHONE</t>
  </si>
  <si>
    <t>Hemsida</t>
  </si>
  <si>
    <t>Website</t>
  </si>
  <si>
    <t>WEBSITE</t>
  </si>
  <si>
    <t>Importör</t>
  </si>
  <si>
    <t>Importer</t>
  </si>
  <si>
    <t>IMP</t>
  </si>
  <si>
    <t>Tillverkare</t>
  </si>
  <si>
    <t>Manufacturer</t>
  </si>
  <si>
    <t>MAN</t>
  </si>
  <si>
    <t>* Manufacturer must ALWAYS be filled in; if the supplier (you) is registered outside the EU, information related to the importer MUST also be completed.</t>
  </si>
  <si>
    <t>T3790-1</t>
  </si>
  <si>
    <t>T3790-2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</si>
</sst>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0"/>
      <name val="Arial"/>
    </font>
    <font>
      <sz val="10"/>
      <name val="Arial"/>
      <family val="2"/>
    </font>
    <font>
      <sz val="11"/>
      <color indexed="8"/>
      <name val="Calibri"/>
      <family val="2"/>
      <scheme val="minor"/>
    </font>
    <font>
      <sz val="12"/>
      <name val="Times New Roman"/>
      <family val="1"/>
    </font>
    <font>
      <b/>
      <sz val="13"/>
      <color theme="3"/>
      <name val="Calibri"/>
      <family val="2"/>
      <scheme val="minor"/>
    </font>
    <font>
      <sz val="11"/>
      <name val="Calibri"/>
      <family val="2"/>
      <scheme val="minor"/>
    </font>
    <font>
      <b/>
      <sz val="10"/>
      <name val="Arial"/>
      <family val="2"/>
    </font>
    <font>
      <sz val="10"/>
      <name val="Calibri"/>
      <family val="2"/>
      <scheme val="minor"/>
    </font>
    <font>
      <u/>
      <sz val="10"/>
      <color theme="10"/>
      <name val="Arial"/>
      <family val="2"/>
    </font>
    <font>
      <b/>
      <sz val="11"/>
      <color theme="3"/>
      <name val="Calibri"/>
      <family val="2"/>
      <scheme val="minor"/>
    </font>
    <font>
      <sz val="10"/>
      <color rgb="FFFF0000"/>
      <name val="Arial"/>
      <family val="2"/>
    </font>
    <font>
      <b/>
      <sz val="10"/>
      <color theme="3"/>
      <name val="Calibri"/>
      <family val="2"/>
      <scheme val="minor"/>
    </font>
    <font>
      <sz val="10"/>
      <color theme="1"/>
      <name val="Calibri"/>
      <family val="2"/>
      <scheme val="minor"/>
    </font>
    <font>
      <sz val="8"/>
      <name val="Arial"/>
      <family val="2"/>
    </font>
    <font>
      <sz val="10"/>
      <color rgb="FFFF0000"/>
      <name val="Calibri"/>
      <family val="2"/>
      <scheme val="minor"/>
    </font>
    <font>
      <b/>
      <sz val="10"/>
      <color rgb="FFFF0000"/>
      <name val="Calibri"/>
      <family val="2"/>
      <scheme val="minor"/>
    </font>
    <font>
      <sz val="8"/>
      <name val="Arial"/>
      <family val="2"/>
    </font>
    <font>
      <sz val="10"/>
      <name val="Arial"/>
      <family val="2"/>
    </font>
    <font>
      <b/>
      <sz val="14"/>
      <color theme="3"/>
      <name val="Calibri"/>
      <family val="2"/>
      <scheme val="minor"/>
    </font>
    <font>
      <b/>
      <sz val="11"/>
      <color theme="1"/>
      <name val="Calibri"/>
      <family val="2"/>
      <scheme val="minor"/>
    </font>
    <font>
      <b/>
      <sz val="20"/>
      <name val="Calibri"/>
      <family val="2"/>
      <scheme val="minor"/>
    </font>
    <font>
      <b/>
      <sz val="11"/>
      <color rgb="FF00B050"/>
      <name val="Calibri"/>
      <family val="2"/>
      <scheme val="minor"/>
    </font>
    <font>
      <sz val="14"/>
      <color rgb="FF272727"/>
      <name val="Times"/>
      <family val="1"/>
    </font>
    <font>
      <i/>
      <sz val="14"/>
      <color rgb="FF272727"/>
      <name val="Times"/>
      <family val="1"/>
    </font>
    <font>
      <sz val="10"/>
      <color theme="1"/>
      <name val="Arial"/>
      <family val="2"/>
    </font>
    <font>
      <sz val="26"/>
      <name val="Arial"/>
      <family val="2"/>
    </font>
    <font>
      <b/>
      <sz val="16"/>
      <name val="Arial"/>
      <family val="2"/>
    </font>
    <font>
      <i/>
      <sz val="8"/>
      <name val="Arial"/>
      <family val="2"/>
    </font>
    <font>
      <b/>
      <sz val="10"/>
      <name val="Calibri"/>
      <family val="2"/>
      <scheme val="minor"/>
    </font>
    <font>
      <u/>
      <sz val="10"/>
      <color theme="10"/>
      <name val="Calibri"/>
      <family val="2"/>
      <scheme val="minor"/>
    </font>
    <font>
      <sz val="10"/>
      <name val="Calibri"/>
      <family val="2"/>
    </font>
    <font>
      <sz val="16"/>
      <name val="Calibri"/>
      <family val="2"/>
    </font>
    <font>
      <b/>
      <i/>
      <sz val="12"/>
      <name val="Calibri"/>
      <family val="2"/>
    </font>
    <font>
      <sz val="8"/>
      <name val="Calibri"/>
      <family val="2"/>
    </font>
    <font>
      <sz val="8"/>
      <color rgb="FFFF0000"/>
      <name val="Arial"/>
      <family val="2"/>
    </font>
  </fonts>
  <fills count="1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0070C0"/>
        <bgColor indexed="64"/>
      </patternFill>
    </fill>
    <fill>
      <patternFill patternType="solid">
        <fgColor theme="9" tint="0.59999389629810485"/>
        <bgColor indexed="64"/>
      </patternFill>
    </fill>
    <fill>
      <patternFill patternType="solid">
        <fgColor rgb="FFFF0000"/>
        <bgColor indexed="64"/>
      </patternFill>
    </fill>
    <fill>
      <patternFill patternType="solid">
        <fgColor theme="0"/>
        <bgColor indexed="64"/>
      </patternFill>
    </fill>
    <fill>
      <patternFill patternType="solid">
        <fgColor theme="3" tint="0.59999389629810485"/>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FF99"/>
        <bgColor indexed="64"/>
      </patternFill>
    </fill>
  </fills>
  <borders count="17">
    <border>
      <left/>
      <right/>
      <top/>
      <bottom/>
      <diagonal/>
    </border>
    <border>
      <left/>
      <right/>
      <top/>
      <bottom style="thick">
        <color theme="4" tint="0.499984740745262"/>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theme="4" tint="0.39997558519241921"/>
      </bottom>
      <diagonal/>
    </border>
    <border>
      <left style="thin">
        <color theme="4" tint="0.59996337778862885"/>
      </left>
      <right/>
      <top/>
      <bottom/>
      <diagonal/>
    </border>
    <border>
      <left style="thin">
        <color theme="4" tint="0.59996337778862885"/>
      </left>
      <right style="thin">
        <color theme="4" tint="0.59996337778862885"/>
      </right>
      <top/>
      <bottom/>
      <diagonal/>
    </border>
  </borders>
  <cellStyleXfs count="8">
    <xf numFmtId="0" fontId="0" fillId="0" borderId="0"/>
    <xf numFmtId="0" fontId="2" fillId="0" borderId="0"/>
    <xf numFmtId="0" fontId="4" fillId="0" borderId="1" applyNumberFormat="0" applyFill="0" applyAlignment="0" applyProtection="0"/>
    <xf numFmtId="0" fontId="1" fillId="0" borderId="0"/>
    <xf numFmtId="0" fontId="2" fillId="0" borderId="0"/>
    <xf numFmtId="0" fontId="8" fillId="0" borderId="0" applyNumberFormat="0" applyFill="0" applyBorder="0" applyAlignment="0" applyProtection="0"/>
    <xf numFmtId="9" fontId="17" fillId="0" borderId="0" applyFont="0" applyFill="0" applyBorder="0" applyAlignment="0" applyProtection="0"/>
    <xf numFmtId="0" fontId="9" fillId="0" borderId="14" applyNumberFormat="0" applyFill="0" applyAlignment="0" applyProtection="0"/>
  </cellStyleXfs>
  <cellXfs count="223">
    <xf numFmtId="0" fontId="0" fillId="0" borderId="0" xfId="0"/>
    <xf numFmtId="0" fontId="1" fillId="0" borderId="0" xfId="3"/>
    <xf numFmtId="0" fontId="5" fillId="0" borderId="0" xfId="3" applyFont="1" applyAlignment="1">
      <alignment vertical="top" wrapText="1"/>
    </xf>
    <xf numFmtId="0" fontId="3" fillId="0" borderId="0" xfId="3" applyFont="1" applyAlignment="1">
      <alignment vertical="center"/>
    </xf>
    <xf numFmtId="0" fontId="1" fillId="0" borderId="0" xfId="3" applyAlignment="1">
      <alignment wrapText="1"/>
    </xf>
    <xf numFmtId="0" fontId="11" fillId="0" borderId="1" xfId="2" applyFont="1" applyAlignment="1">
      <alignment vertical="top" wrapText="1"/>
    </xf>
    <xf numFmtId="0" fontId="7" fillId="0" borderId="2" xfId="3" applyFont="1" applyBorder="1" applyAlignment="1">
      <alignment vertical="top"/>
    </xf>
    <xf numFmtId="0" fontId="7" fillId="0" borderId="0" xfId="3" applyFont="1" applyAlignment="1">
      <alignment vertical="top"/>
    </xf>
    <xf numFmtId="0" fontId="14" fillId="0" borderId="0" xfId="3" applyFont="1" applyAlignment="1">
      <alignment vertical="top" wrapText="1"/>
    </xf>
    <xf numFmtId="0" fontId="6" fillId="0" borderId="0" xfId="0" applyFont="1"/>
    <xf numFmtId="49" fontId="6" fillId="2" borderId="0" xfId="0" applyNumberFormat="1" applyFont="1" applyFill="1" applyAlignment="1">
      <alignment horizontal="left"/>
    </xf>
    <xf numFmtId="0" fontId="1" fillId="0" borderId="0" xfId="0" applyFont="1"/>
    <xf numFmtId="0" fontId="10" fillId="0" borderId="0" xfId="3" applyFont="1"/>
    <xf numFmtId="0" fontId="10" fillId="0" borderId="0" xfId="0" applyFont="1"/>
    <xf numFmtId="9" fontId="7" fillId="0" borderId="2" xfId="3" applyNumberFormat="1" applyFont="1" applyBorder="1" applyAlignment="1">
      <alignment vertical="top"/>
    </xf>
    <xf numFmtId="0" fontId="0" fillId="4" borderId="0" xfId="0" applyFill="1"/>
    <xf numFmtId="0" fontId="7" fillId="0" borderId="2" xfId="3" applyFont="1" applyBorder="1" applyAlignment="1">
      <alignment horizontal="left" vertical="center" wrapText="1"/>
    </xf>
    <xf numFmtId="0" fontId="7" fillId="0" borderId="0" xfId="3" applyFont="1" applyAlignment="1">
      <alignment horizontal="left" vertical="center"/>
    </xf>
    <xf numFmtId="0" fontId="7" fillId="0" borderId="2" xfId="3" applyFont="1" applyBorder="1" applyAlignment="1" applyProtection="1">
      <alignment horizontal="center" vertical="center" wrapText="1"/>
      <protection locked="0"/>
    </xf>
    <xf numFmtId="0" fontId="7" fillId="0" borderId="0" xfId="3" applyFont="1" applyAlignment="1">
      <alignment vertical="center" wrapText="1"/>
    </xf>
    <xf numFmtId="0" fontId="7" fillId="0" borderId="0" xfId="3" applyFont="1" applyAlignment="1">
      <alignment horizontal="left" vertical="center" wrapText="1"/>
    </xf>
    <xf numFmtId="0" fontId="7" fillId="0" borderId="3" xfId="3" applyFont="1" applyBorder="1" applyAlignment="1" applyProtection="1">
      <alignment horizontal="center" vertical="center" wrapText="1"/>
      <protection locked="0"/>
    </xf>
    <xf numFmtId="0" fontId="7" fillId="5" borderId="0" xfId="3" applyFont="1" applyFill="1" applyAlignment="1">
      <alignment horizontal="left" vertical="center" wrapText="1"/>
    </xf>
    <xf numFmtId="49" fontId="7" fillId="0" borderId="3" xfId="3" applyNumberFormat="1" applyFont="1" applyBorder="1" applyAlignment="1" applyProtection="1">
      <alignment horizontal="center" vertical="center" wrapText="1"/>
      <protection locked="0"/>
    </xf>
    <xf numFmtId="0" fontId="20" fillId="6" borderId="0" xfId="3" applyFont="1" applyFill="1" applyAlignment="1">
      <alignment horizontal="left" vertical="center"/>
    </xf>
    <xf numFmtId="0" fontId="20" fillId="5" borderId="0" xfId="3" applyFont="1" applyFill="1" applyAlignment="1">
      <alignment horizontal="left" vertical="center"/>
    </xf>
    <xf numFmtId="0" fontId="1" fillId="0" borderId="0" xfId="3" applyAlignment="1">
      <alignment horizontal="center"/>
    </xf>
    <xf numFmtId="0" fontId="1" fillId="5" borderId="0" xfId="3" applyFill="1"/>
    <xf numFmtId="14" fontId="7" fillId="0" borderId="3" xfId="3" applyNumberFormat="1" applyFont="1" applyBorder="1" applyAlignment="1" applyProtection="1">
      <alignment horizontal="center" vertical="center" wrapText="1"/>
      <protection locked="0"/>
    </xf>
    <xf numFmtId="0" fontId="12" fillId="5" borderId="0" xfId="3" applyFont="1" applyFill="1" applyAlignment="1">
      <alignment horizontal="left" vertical="center" wrapText="1"/>
    </xf>
    <xf numFmtId="0" fontId="1" fillId="6" borderId="0" xfId="3" applyFill="1"/>
    <xf numFmtId="0" fontId="7" fillId="6" borderId="0" xfId="3" applyFont="1" applyFill="1" applyAlignment="1">
      <alignment horizontal="left" vertical="center" wrapText="1"/>
    </xf>
    <xf numFmtId="0" fontId="7" fillId="6" borderId="0" xfId="3" applyFont="1" applyFill="1" applyAlignment="1">
      <alignment vertical="top"/>
    </xf>
    <xf numFmtId="0" fontId="0" fillId="6" borderId="0" xfId="0" applyFill="1"/>
    <xf numFmtId="0" fontId="7" fillId="6" borderId="0" xfId="3" applyFont="1" applyFill="1" applyAlignment="1" applyProtection="1">
      <alignment horizontal="center" vertical="center" wrapText="1"/>
      <protection locked="0"/>
    </xf>
    <xf numFmtId="164" fontId="7" fillId="0" borderId="3" xfId="6" applyNumberFormat="1" applyFont="1" applyBorder="1" applyAlignment="1" applyProtection="1">
      <alignment horizontal="center" vertical="center" wrapText="1"/>
      <protection locked="0"/>
    </xf>
    <xf numFmtId="1" fontId="7" fillId="0" borderId="3" xfId="3" applyNumberFormat="1" applyFont="1" applyBorder="1" applyAlignment="1" applyProtection="1">
      <alignment horizontal="center" vertical="center" wrapText="1"/>
      <protection locked="0"/>
    </xf>
    <xf numFmtId="2" fontId="7" fillId="0" borderId="3" xfId="3" applyNumberFormat="1" applyFont="1" applyBorder="1" applyAlignment="1" applyProtection="1">
      <alignment horizontal="center" vertical="center" wrapText="1"/>
      <protection locked="0"/>
    </xf>
    <xf numFmtId="0" fontId="7" fillId="5" borderId="0" xfId="3" applyFont="1" applyFill="1" applyAlignment="1">
      <alignment horizontal="left" vertical="center"/>
    </xf>
    <xf numFmtId="49" fontId="7" fillId="0" borderId="4" xfId="3" applyNumberFormat="1" applyFont="1" applyBorder="1" applyAlignment="1" applyProtection="1">
      <alignment horizontal="center" vertical="center" wrapText="1"/>
      <protection locked="0"/>
    </xf>
    <xf numFmtId="49" fontId="7" fillId="6" borderId="0" xfId="3" applyNumberFormat="1" applyFont="1" applyFill="1" applyAlignment="1" applyProtection="1">
      <alignment horizontal="center" vertical="center" wrapText="1"/>
      <protection locked="0"/>
    </xf>
    <xf numFmtId="0" fontId="7" fillId="0" borderId="0" xfId="3" applyFont="1" applyAlignment="1">
      <alignment horizontal="center" vertical="center"/>
    </xf>
    <xf numFmtId="0" fontId="7" fillId="0" borderId="0" xfId="3" applyFont="1" applyAlignment="1">
      <alignment horizontal="center" vertical="center" wrapText="1"/>
    </xf>
    <xf numFmtId="0" fontId="14" fillId="5" borderId="0" xfId="3" applyFont="1" applyFill="1" applyAlignment="1">
      <alignment vertical="top"/>
    </xf>
    <xf numFmtId="49" fontId="7" fillId="5" borderId="0" xfId="3" applyNumberFormat="1" applyFont="1" applyFill="1" applyAlignment="1" applyProtection="1">
      <alignment horizontal="center" vertical="center" wrapText="1"/>
      <protection locked="0"/>
    </xf>
    <xf numFmtId="0" fontId="14" fillId="5" borderId="0" xfId="3" applyFont="1" applyFill="1" applyAlignment="1">
      <alignment vertical="top" wrapText="1"/>
    </xf>
    <xf numFmtId="0" fontId="7" fillId="5" borderId="0" xfId="3" applyFont="1" applyFill="1" applyAlignment="1">
      <alignment horizontal="center" vertical="center"/>
    </xf>
    <xf numFmtId="0" fontId="10" fillId="5" borderId="0" xfId="3" applyFont="1" applyFill="1"/>
    <xf numFmtId="0" fontId="7" fillId="5" borderId="0" xfId="3" applyFont="1" applyFill="1" applyAlignment="1">
      <alignment vertical="top"/>
    </xf>
    <xf numFmtId="0" fontId="0" fillId="5" borderId="0" xfId="0" applyFill="1"/>
    <xf numFmtId="0" fontId="0" fillId="0" borderId="0" xfId="0" applyAlignment="1">
      <alignment horizontal="center"/>
    </xf>
    <xf numFmtId="0" fontId="19" fillId="6" borderId="0" xfId="0" applyFont="1" applyFill="1"/>
    <xf numFmtId="0" fontId="0" fillId="6" borderId="0" xfId="0" applyFill="1" applyAlignment="1">
      <alignment horizontal="center"/>
    </xf>
    <xf numFmtId="0" fontId="7" fillId="5" borderId="0" xfId="3" applyFont="1" applyFill="1" applyAlignment="1">
      <alignment vertical="center" wrapText="1"/>
    </xf>
    <xf numFmtId="0" fontId="7" fillId="5" borderId="0" xfId="3" applyFont="1" applyFill="1" applyAlignment="1">
      <alignment vertical="center"/>
    </xf>
    <xf numFmtId="0" fontId="14" fillId="5" borderId="0" xfId="3" applyFont="1" applyFill="1" applyAlignment="1">
      <alignment horizontal="center" vertical="top"/>
    </xf>
    <xf numFmtId="0" fontId="18" fillId="0" borderId="0" xfId="3" applyFont="1" applyAlignment="1">
      <alignment vertical="center"/>
    </xf>
    <xf numFmtId="49" fontId="7" fillId="0" borderId="0" xfId="3" applyNumberFormat="1" applyFont="1" applyAlignment="1" applyProtection="1">
      <alignment horizontal="center" vertical="top" wrapText="1"/>
      <protection locked="0"/>
    </xf>
    <xf numFmtId="0" fontId="1" fillId="0" borderId="0" xfId="0" applyFont="1" applyAlignment="1">
      <alignment horizontal="center"/>
    </xf>
    <xf numFmtId="0" fontId="0" fillId="2" borderId="0" xfId="0" applyFill="1"/>
    <xf numFmtId="0" fontId="0" fillId="2" borderId="0" xfId="0" applyFill="1" applyAlignment="1">
      <alignment horizontal="center"/>
    </xf>
    <xf numFmtId="0" fontId="7" fillId="0" borderId="3" xfId="3" applyFont="1" applyBorder="1" applyAlignment="1" applyProtection="1">
      <alignment horizontal="center" vertical="top" wrapText="1"/>
      <protection locked="0"/>
    </xf>
    <xf numFmtId="0" fontId="7" fillId="0" borderId="0" xfId="3" applyFont="1" applyAlignment="1">
      <alignment horizontal="center" vertical="top" wrapText="1"/>
    </xf>
    <xf numFmtId="0" fontId="9" fillId="0" borderId="0" xfId="2" applyFont="1" applyFill="1" applyBorder="1" applyAlignment="1">
      <alignment horizontal="center" vertical="top"/>
    </xf>
    <xf numFmtId="0" fontId="9" fillId="0" borderId="0" xfId="2" applyFont="1" applyFill="1" applyBorder="1" applyAlignment="1">
      <alignment horizontal="center" vertical="top" wrapText="1"/>
    </xf>
    <xf numFmtId="0" fontId="7" fillId="0" borderId="0" xfId="3" applyFont="1" applyAlignment="1" applyProtection="1">
      <alignment horizontal="center" vertical="top" wrapText="1"/>
      <protection locked="0"/>
    </xf>
    <xf numFmtId="0" fontId="7" fillId="0" borderId="0" xfId="3" applyFont="1" applyAlignment="1">
      <alignment horizontal="center" vertical="top"/>
    </xf>
    <xf numFmtId="14" fontId="7" fillId="0" borderId="0" xfId="3" applyNumberFormat="1" applyFont="1" applyAlignment="1" applyProtection="1">
      <alignment horizontal="center" vertical="top" wrapText="1"/>
      <protection locked="0"/>
    </xf>
    <xf numFmtId="9" fontId="7" fillId="0" borderId="0" xfId="6" applyFont="1" applyFill="1" applyBorder="1" applyAlignment="1" applyProtection="1">
      <alignment horizontal="center" vertical="top" wrapText="1"/>
      <protection locked="0"/>
    </xf>
    <xf numFmtId="0" fontId="7" fillId="0" borderId="0" xfId="3" quotePrefix="1" applyFont="1" applyAlignment="1">
      <alignment horizontal="center" vertical="center"/>
    </xf>
    <xf numFmtId="164" fontId="7" fillId="0" borderId="0" xfId="6" applyNumberFormat="1" applyFont="1" applyFill="1" applyBorder="1" applyAlignment="1" applyProtection="1">
      <alignment horizontal="center" vertical="top" wrapText="1"/>
      <protection locked="0"/>
    </xf>
    <xf numFmtId="0" fontId="20" fillId="0" borderId="0" xfId="3" applyFont="1" applyAlignment="1">
      <alignment horizontal="left" vertical="center"/>
    </xf>
    <xf numFmtId="0" fontId="14" fillId="0" borderId="0" xfId="3" applyFont="1" applyAlignment="1">
      <alignment vertical="top"/>
    </xf>
    <xf numFmtId="0" fontId="7" fillId="0" borderId="0" xfId="3" applyFont="1" applyAlignment="1">
      <alignment vertical="center"/>
    </xf>
    <xf numFmtId="0" fontId="10" fillId="0" borderId="0" xfId="3" applyFont="1" applyAlignment="1">
      <alignment vertical="top"/>
    </xf>
    <xf numFmtId="0" fontId="12" fillId="0" borderId="0" xfId="3" applyFont="1" applyAlignment="1">
      <alignment horizontal="left" vertical="center" wrapText="1"/>
    </xf>
    <xf numFmtId="0" fontId="19" fillId="0" borderId="0" xfId="0" applyFont="1"/>
    <xf numFmtId="0" fontId="19" fillId="0" borderId="0" xfId="0" applyFont="1" applyAlignment="1">
      <alignment horizontal="left"/>
    </xf>
    <xf numFmtId="0" fontId="10" fillId="0" borderId="0" xfId="3" applyFont="1" applyAlignment="1">
      <alignment horizontal="center"/>
    </xf>
    <xf numFmtId="0" fontId="7" fillId="0" borderId="3" xfId="3" quotePrefix="1" applyFont="1" applyBorder="1" applyAlignment="1" applyProtection="1">
      <alignment horizontal="center" vertical="center" wrapText="1"/>
      <protection locked="0"/>
    </xf>
    <xf numFmtId="49" fontId="7" fillId="0" borderId="3" xfId="3" quotePrefix="1" applyNumberFormat="1" applyFont="1" applyBorder="1" applyAlignment="1" applyProtection="1">
      <alignment horizontal="center" vertical="center" wrapText="1"/>
      <protection locked="0"/>
    </xf>
    <xf numFmtId="9" fontId="7" fillId="0" borderId="3" xfId="6" quotePrefix="1" applyFont="1" applyBorder="1" applyAlignment="1" applyProtection="1">
      <alignment horizontal="center" vertical="center" wrapText="1"/>
      <protection locked="0"/>
    </xf>
    <xf numFmtId="0" fontId="7" fillId="8" borderId="3" xfId="3" applyFont="1" applyFill="1" applyBorder="1" applyAlignment="1" applyProtection="1">
      <alignment horizontal="center" vertical="top" wrapText="1"/>
      <protection locked="0"/>
    </xf>
    <xf numFmtId="0" fontId="10" fillId="5" borderId="0" xfId="3" applyFont="1" applyFill="1" applyAlignment="1">
      <alignment vertical="top"/>
    </xf>
    <xf numFmtId="0" fontId="7" fillId="0" borderId="2" xfId="3" quotePrefix="1" applyFont="1" applyBorder="1" applyAlignment="1">
      <alignment vertical="top"/>
    </xf>
    <xf numFmtId="0" fontId="25" fillId="0" borderId="0" xfId="0" applyFont="1"/>
    <xf numFmtId="0" fontId="25" fillId="10" borderId="0" xfId="0" applyFont="1" applyFill="1"/>
    <xf numFmtId="0" fontId="26" fillId="10" borderId="0" xfId="0" applyFont="1" applyFill="1" applyAlignment="1">
      <alignment horizontal="center"/>
    </xf>
    <xf numFmtId="0" fontId="26" fillId="10" borderId="0" xfId="0" applyFont="1" applyFill="1"/>
    <xf numFmtId="0" fontId="0" fillId="10" borderId="0" xfId="0" applyFill="1"/>
    <xf numFmtId="0" fontId="1" fillId="10" borderId="0" xfId="0" applyFont="1" applyFill="1" applyAlignment="1">
      <alignment wrapText="1"/>
    </xf>
    <xf numFmtId="0" fontId="1" fillId="10" borderId="0" xfId="0" applyFont="1" applyFill="1"/>
    <xf numFmtId="0" fontId="6" fillId="10" borderId="0" xfId="0" applyFont="1" applyFill="1"/>
    <xf numFmtId="0" fontId="27" fillId="10" borderId="0" xfId="0" applyFont="1" applyFill="1" applyAlignment="1">
      <alignment wrapText="1"/>
    </xf>
    <xf numFmtId="0" fontId="1" fillId="10" borderId="0" xfId="5" applyFont="1" applyFill="1"/>
    <xf numFmtId="0" fontId="22" fillId="10" borderId="0" xfId="0" applyFont="1" applyFill="1"/>
    <xf numFmtId="0" fontId="23" fillId="10" borderId="0" xfId="0" applyFont="1" applyFill="1"/>
    <xf numFmtId="0" fontId="10" fillId="0" borderId="0" xfId="0" applyFont="1" applyAlignment="1">
      <alignment horizontal="center"/>
    </xf>
    <xf numFmtId="0" fontId="28" fillId="12" borderId="0" xfId="3" applyFont="1" applyFill="1" applyAlignment="1">
      <alignment vertical="top" wrapText="1"/>
    </xf>
    <xf numFmtId="0" fontId="28" fillId="12" borderId="0" xfId="3" applyFont="1" applyFill="1" applyAlignment="1">
      <alignment horizontal="left" vertical="center" wrapText="1"/>
    </xf>
    <xf numFmtId="0" fontId="7" fillId="5" borderId="0" xfId="3" applyFont="1" applyFill="1" applyAlignment="1">
      <alignment horizontal="center" vertical="center" wrapText="1"/>
    </xf>
    <xf numFmtId="0" fontId="14" fillId="5" borderId="0" xfId="3" applyFont="1" applyFill="1" applyAlignment="1">
      <alignment horizontal="center" vertical="top" wrapText="1"/>
    </xf>
    <xf numFmtId="0" fontId="10" fillId="10" borderId="0" xfId="3" applyFont="1" applyFill="1"/>
    <xf numFmtId="0" fontId="7" fillId="10" borderId="0" xfId="3" applyFont="1" applyFill="1" applyAlignment="1">
      <alignment vertical="top"/>
    </xf>
    <xf numFmtId="0" fontId="1" fillId="10" borderId="0" xfId="3" applyFill="1"/>
    <xf numFmtId="0" fontId="9" fillId="10" borderId="0" xfId="2" applyFont="1" applyFill="1" applyBorder="1" applyAlignment="1">
      <alignment vertical="top" wrapText="1"/>
    </xf>
    <xf numFmtId="0" fontId="7" fillId="10" borderId="0" xfId="3" applyFont="1" applyFill="1" applyAlignment="1">
      <alignment vertical="center" wrapText="1"/>
    </xf>
    <xf numFmtId="0" fontId="7" fillId="10" borderId="0" xfId="3" applyFont="1" applyFill="1" applyAlignment="1">
      <alignment vertical="top" wrapText="1"/>
    </xf>
    <xf numFmtId="0" fontId="15" fillId="10" borderId="0" xfId="3" applyFont="1" applyFill="1" applyAlignment="1">
      <alignment wrapText="1"/>
    </xf>
    <xf numFmtId="0" fontId="1" fillId="10" borderId="0" xfId="3" applyFill="1" applyAlignment="1">
      <alignment wrapText="1"/>
    </xf>
    <xf numFmtId="0" fontId="11" fillId="5" borderId="1" xfId="2" applyFont="1" applyFill="1" applyAlignment="1">
      <alignment vertical="top" wrapText="1"/>
    </xf>
    <xf numFmtId="0" fontId="7" fillId="0" borderId="5" xfId="3" quotePrefix="1" applyFont="1" applyBorder="1" applyAlignment="1" applyProtection="1">
      <alignment horizontal="center" vertical="center" wrapText="1"/>
      <protection locked="0"/>
    </xf>
    <xf numFmtId="0" fontId="29" fillId="5" borderId="0" xfId="5" applyFont="1" applyFill="1" applyBorder="1" applyAlignment="1">
      <alignment horizontal="left" vertical="center" wrapText="1"/>
    </xf>
    <xf numFmtId="0" fontId="7" fillId="9" borderId="0" xfId="3" applyFont="1" applyFill="1" applyAlignment="1">
      <alignment horizontal="left" vertical="center"/>
    </xf>
    <xf numFmtId="0" fontId="28" fillId="5" borderId="0" xfId="3" applyFont="1" applyFill="1" applyAlignment="1">
      <alignment horizontal="left" vertical="center" wrapText="1"/>
    </xf>
    <xf numFmtId="0" fontId="7" fillId="6" borderId="0" xfId="3" applyFont="1" applyFill="1" applyAlignment="1">
      <alignment vertical="center" wrapText="1"/>
    </xf>
    <xf numFmtId="0" fontId="26" fillId="0" borderId="0" xfId="0" applyFont="1" applyAlignment="1">
      <alignment horizontal="center"/>
    </xf>
    <xf numFmtId="0" fontId="24" fillId="10" borderId="0" xfId="0" applyFont="1" applyFill="1"/>
    <xf numFmtId="49" fontId="7" fillId="11" borderId="3" xfId="3" applyNumberFormat="1" applyFont="1" applyFill="1" applyBorder="1" applyAlignment="1">
      <alignment horizontal="center" vertical="center" wrapText="1"/>
    </xf>
    <xf numFmtId="0" fontId="0" fillId="10" borderId="0" xfId="0" applyFill="1" applyAlignment="1">
      <alignment horizontal="center"/>
    </xf>
    <xf numFmtId="0" fontId="1" fillId="10" borderId="0" xfId="3" applyFill="1" applyAlignment="1">
      <alignment horizontal="left"/>
    </xf>
    <xf numFmtId="0" fontId="1" fillId="10" borderId="0" xfId="3" applyFill="1" applyAlignment="1">
      <alignment horizontal="center"/>
    </xf>
    <xf numFmtId="0" fontId="7" fillId="10" borderId="0" xfId="3" applyFont="1" applyFill="1" applyAlignment="1">
      <alignment horizontal="center" vertical="center"/>
    </xf>
    <xf numFmtId="0" fontId="7" fillId="10" borderId="0" xfId="3" applyFont="1" applyFill="1" applyAlignment="1">
      <alignment horizontal="left" vertical="top" wrapText="1"/>
    </xf>
    <xf numFmtId="0" fontId="7" fillId="10" borderId="0" xfId="3" applyFont="1" applyFill="1" applyAlignment="1">
      <alignment horizontal="center" vertical="top" wrapText="1"/>
    </xf>
    <xf numFmtId="0" fontId="1" fillId="10" borderId="0" xfId="3" applyFill="1" applyAlignment="1">
      <alignment horizontal="center" wrapText="1"/>
    </xf>
    <xf numFmtId="0" fontId="9" fillId="10" borderId="0" xfId="2" applyFont="1" applyFill="1" applyBorder="1" applyAlignment="1">
      <alignment horizontal="center" vertical="top"/>
    </xf>
    <xf numFmtId="0" fontId="9" fillId="10" borderId="0" xfId="2" applyFont="1" applyFill="1" applyBorder="1" applyAlignment="1">
      <alignment horizontal="center" vertical="top" wrapText="1"/>
    </xf>
    <xf numFmtId="0" fontId="18" fillId="10" borderId="0" xfId="3" applyFont="1" applyFill="1" applyAlignment="1">
      <alignment vertical="center"/>
    </xf>
    <xf numFmtId="0" fontId="7" fillId="10" borderId="0" xfId="3" applyFont="1" applyFill="1" applyAlignment="1">
      <alignment horizontal="center" vertical="center" wrapText="1"/>
    </xf>
    <xf numFmtId="0" fontId="7" fillId="10" borderId="3" xfId="3" applyFont="1" applyFill="1" applyBorder="1" applyAlignment="1">
      <alignment horizontal="center" vertical="center"/>
    </xf>
    <xf numFmtId="0" fontId="7" fillId="10" borderId="3" xfId="3" applyFont="1" applyFill="1" applyBorder="1" applyAlignment="1" applyProtection="1">
      <alignment horizontal="left" vertical="top" wrapText="1"/>
      <protection locked="0"/>
    </xf>
    <xf numFmtId="0" fontId="7" fillId="10" borderId="0" xfId="3" applyFont="1" applyFill="1" applyAlignment="1" applyProtection="1">
      <alignment horizontal="left" vertical="top" wrapText="1"/>
      <protection locked="0"/>
    </xf>
    <xf numFmtId="0" fontId="7" fillId="10" borderId="3" xfId="3" applyFont="1" applyFill="1" applyBorder="1" applyAlignment="1" applyProtection="1">
      <alignment horizontal="center" vertical="top" wrapText="1"/>
      <protection locked="0"/>
    </xf>
    <xf numFmtId="49" fontId="7" fillId="10" borderId="3" xfId="3" applyNumberFormat="1" applyFont="1" applyFill="1" applyBorder="1" applyAlignment="1" applyProtection="1">
      <alignment horizontal="left" vertical="top" wrapText="1"/>
      <protection locked="0"/>
    </xf>
    <xf numFmtId="49" fontId="7" fillId="10" borderId="0" xfId="3" applyNumberFormat="1" applyFont="1" applyFill="1" applyAlignment="1" applyProtection="1">
      <alignment horizontal="left" vertical="top" wrapText="1"/>
      <protection locked="0"/>
    </xf>
    <xf numFmtId="0" fontId="7" fillId="10" borderId="3" xfId="3" applyFont="1" applyFill="1" applyBorder="1" applyAlignment="1">
      <alignment horizontal="center" vertical="top"/>
    </xf>
    <xf numFmtId="0" fontId="7" fillId="10" borderId="0" xfId="3" applyFont="1" applyFill="1" applyAlignment="1" applyProtection="1">
      <alignment horizontal="center" vertical="top" wrapText="1"/>
      <protection locked="0"/>
    </xf>
    <xf numFmtId="14" fontId="7" fillId="10" borderId="3" xfId="3" applyNumberFormat="1" applyFont="1" applyFill="1" applyBorder="1" applyAlignment="1" applyProtection="1">
      <alignment horizontal="left" vertical="top" wrapText="1"/>
      <protection locked="0"/>
    </xf>
    <xf numFmtId="14" fontId="7" fillId="10" borderId="0" xfId="3" applyNumberFormat="1" applyFont="1" applyFill="1" applyAlignment="1" applyProtection="1">
      <alignment horizontal="left" vertical="top" wrapText="1"/>
      <protection locked="0"/>
    </xf>
    <xf numFmtId="9" fontId="7" fillId="10" borderId="3" xfId="6" applyFont="1" applyFill="1" applyBorder="1" applyAlignment="1" applyProtection="1">
      <alignment horizontal="left" vertical="top" wrapText="1"/>
      <protection locked="0"/>
    </xf>
    <xf numFmtId="9" fontId="7" fillId="10" borderId="0" xfId="6" applyFont="1" applyFill="1" applyBorder="1" applyAlignment="1" applyProtection="1">
      <alignment horizontal="left" vertical="top" wrapText="1"/>
      <protection locked="0"/>
    </xf>
    <xf numFmtId="0" fontId="7" fillId="10" borderId="3" xfId="3" applyFont="1" applyFill="1" applyBorder="1" applyAlignment="1">
      <alignment horizontal="center" vertical="center" wrapText="1"/>
    </xf>
    <xf numFmtId="0" fontId="7" fillId="10" borderId="3" xfId="3" quotePrefix="1" applyFont="1" applyFill="1" applyBorder="1" applyAlignment="1">
      <alignment horizontal="center" vertical="center"/>
    </xf>
    <xf numFmtId="164" fontId="7" fillId="10" borderId="3" xfId="6" applyNumberFormat="1" applyFont="1" applyFill="1" applyBorder="1" applyAlignment="1" applyProtection="1">
      <alignment horizontal="left" vertical="top" wrapText="1"/>
      <protection locked="0"/>
    </xf>
    <xf numFmtId="164" fontId="7" fillId="10" borderId="0" xfId="6" applyNumberFormat="1" applyFont="1" applyFill="1" applyBorder="1" applyAlignment="1" applyProtection="1">
      <alignment horizontal="left" vertical="top" wrapText="1"/>
      <protection locked="0"/>
    </xf>
    <xf numFmtId="0" fontId="0" fillId="10" borderId="0" xfId="0" applyFill="1" applyAlignment="1">
      <alignment horizontal="left"/>
    </xf>
    <xf numFmtId="0" fontId="18" fillId="10" borderId="3" xfId="3" applyFont="1" applyFill="1" applyBorder="1" applyAlignment="1">
      <alignment vertical="center"/>
    </xf>
    <xf numFmtId="0" fontId="7" fillId="10" borderId="3" xfId="3" applyFont="1" applyFill="1" applyBorder="1" applyAlignment="1">
      <alignment horizontal="left" vertical="top" wrapText="1"/>
    </xf>
    <xf numFmtId="0" fontId="21" fillId="10" borderId="0" xfId="2" applyFont="1" applyFill="1" applyBorder="1" applyAlignment="1">
      <alignment horizontal="center" vertical="top"/>
    </xf>
    <xf numFmtId="49" fontId="7" fillId="10" borderId="0" xfId="3" applyNumberFormat="1" applyFont="1" applyFill="1" applyAlignment="1" applyProtection="1">
      <alignment horizontal="center" vertical="top" wrapText="1"/>
      <protection locked="0"/>
    </xf>
    <xf numFmtId="14" fontId="7" fillId="10" borderId="0" xfId="3" applyNumberFormat="1" applyFont="1" applyFill="1" applyAlignment="1" applyProtection="1">
      <alignment horizontal="center" vertical="top" wrapText="1"/>
      <protection locked="0"/>
    </xf>
    <xf numFmtId="9" fontId="7" fillId="10" borderId="0" xfId="6" applyFont="1" applyFill="1" applyBorder="1" applyAlignment="1" applyProtection="1">
      <alignment horizontal="center" vertical="top" wrapText="1"/>
      <protection locked="0"/>
    </xf>
    <xf numFmtId="164" fontId="7" fillId="10" borderId="0" xfId="6" applyNumberFormat="1" applyFont="1" applyFill="1" applyBorder="1" applyAlignment="1" applyProtection="1">
      <alignment horizontal="center" vertical="top" wrapText="1"/>
      <protection locked="0"/>
    </xf>
    <xf numFmtId="0" fontId="7" fillId="10" borderId="3" xfId="3" applyFont="1" applyFill="1" applyBorder="1" applyAlignment="1">
      <alignment horizontal="center" vertical="top" wrapText="1"/>
    </xf>
    <xf numFmtId="0" fontId="1" fillId="10" borderId="3" xfId="3" applyFill="1" applyBorder="1" applyAlignment="1">
      <alignment horizontal="center"/>
    </xf>
    <xf numFmtId="0" fontId="0" fillId="12" borderId="0" xfId="0" applyFill="1"/>
    <xf numFmtId="0" fontId="8" fillId="10" borderId="0" xfId="5" applyFill="1" applyAlignment="1">
      <alignment wrapText="1"/>
    </xf>
    <xf numFmtId="14" fontId="0" fillId="0" borderId="0" xfId="0" applyNumberFormat="1" applyAlignment="1">
      <alignment horizontal="center"/>
    </xf>
    <xf numFmtId="0" fontId="30" fillId="0" borderId="0" xfId="0" applyFont="1"/>
    <xf numFmtId="0" fontId="30" fillId="0" borderId="3" xfId="0" applyFont="1" applyBorder="1"/>
    <xf numFmtId="49" fontId="30" fillId="0" borderId="0" xfId="0" applyNumberFormat="1" applyFont="1"/>
    <xf numFmtId="0" fontId="0" fillId="0" borderId="0" xfId="0" applyAlignment="1">
      <alignment horizontal="center" textRotation="90"/>
    </xf>
    <xf numFmtId="0" fontId="0" fillId="8" borderId="0" xfId="0" applyFill="1" applyAlignment="1">
      <alignment horizontal="center"/>
    </xf>
    <xf numFmtId="0" fontId="34" fillId="5" borderId="0" xfId="3" applyFont="1" applyFill="1"/>
    <xf numFmtId="0" fontId="1" fillId="4" borderId="0" xfId="0" applyFont="1" applyFill="1"/>
    <xf numFmtId="0" fontId="30" fillId="0" borderId="3" xfId="0" applyFont="1" applyBorder="1" applyAlignment="1">
      <alignment horizontal="center"/>
    </xf>
    <xf numFmtId="0" fontId="30" fillId="0" borderId="0" xfId="0" applyFont="1" applyAlignment="1">
      <alignment horizontal="center"/>
    </xf>
    <xf numFmtId="49" fontId="30" fillId="0" borderId="3" xfId="0" applyNumberFormat="1" applyFont="1" applyBorder="1" applyAlignment="1">
      <alignment horizontal="center"/>
    </xf>
    <xf numFmtId="0" fontId="30" fillId="13" borderId="6" xfId="0" applyFont="1" applyFill="1" applyBorder="1"/>
    <xf numFmtId="0" fontId="30" fillId="13" borderId="7" xfId="0" applyFont="1" applyFill="1" applyBorder="1"/>
    <xf numFmtId="0" fontId="30" fillId="13" borderId="7" xfId="0" applyFont="1" applyFill="1" applyBorder="1" applyAlignment="1">
      <alignment horizontal="center"/>
    </xf>
    <xf numFmtId="0" fontId="30" fillId="13" borderId="8" xfId="0" applyFont="1" applyFill="1" applyBorder="1"/>
    <xf numFmtId="0" fontId="30" fillId="13" borderId="9" xfId="0" applyFont="1" applyFill="1" applyBorder="1"/>
    <xf numFmtId="0" fontId="31" fillId="13" borderId="0" xfId="0" applyFont="1" applyFill="1"/>
    <xf numFmtId="0" fontId="30" fillId="13" borderId="0" xfId="0" applyFont="1" applyFill="1" applyAlignment="1">
      <alignment horizontal="center"/>
    </xf>
    <xf numFmtId="0" fontId="30" fillId="13" borderId="10" xfId="0" applyFont="1" applyFill="1" applyBorder="1"/>
    <xf numFmtId="0" fontId="30" fillId="13" borderId="0" xfId="0" applyFont="1" applyFill="1"/>
    <xf numFmtId="0" fontId="32" fillId="13" borderId="0" xfId="0" applyFont="1" applyFill="1"/>
    <xf numFmtId="0" fontId="33" fillId="13" borderId="0" xfId="0" applyFont="1" applyFill="1"/>
    <xf numFmtId="0" fontId="30" fillId="13" borderId="11" xfId="0" applyFont="1" applyFill="1" applyBorder="1"/>
    <xf numFmtId="0" fontId="30" fillId="13" borderId="12" xfId="0" applyFont="1" applyFill="1" applyBorder="1"/>
    <xf numFmtId="0" fontId="30" fillId="13" borderId="12" xfId="0" applyFont="1" applyFill="1" applyBorder="1" applyAlignment="1">
      <alignment horizontal="center"/>
    </xf>
    <xf numFmtId="0" fontId="30" fillId="13" borderId="13" xfId="0" applyFont="1" applyFill="1" applyBorder="1"/>
    <xf numFmtId="0" fontId="31" fillId="0" borderId="0" xfId="0" applyFont="1"/>
    <xf numFmtId="0" fontId="31" fillId="3" borderId="0" xfId="0" applyFont="1" applyFill="1"/>
    <xf numFmtId="0" fontId="30" fillId="3" borderId="6" xfId="0" applyFont="1" applyFill="1" applyBorder="1"/>
    <xf numFmtId="0" fontId="30" fillId="3" borderId="7" xfId="0" applyFont="1" applyFill="1" applyBorder="1"/>
    <xf numFmtId="0" fontId="30" fillId="3" borderId="8" xfId="0" applyFont="1" applyFill="1" applyBorder="1"/>
    <xf numFmtId="0" fontId="30" fillId="3" borderId="9" xfId="0" applyFont="1" applyFill="1" applyBorder="1"/>
    <xf numFmtId="0" fontId="30" fillId="3" borderId="0" xfId="0" applyFont="1" applyFill="1"/>
    <xf numFmtId="0" fontId="30" fillId="3" borderId="10" xfId="0" applyFont="1" applyFill="1" applyBorder="1"/>
    <xf numFmtId="49" fontId="30" fillId="3" borderId="0" xfId="0" applyNumberFormat="1" applyFont="1" applyFill="1"/>
    <xf numFmtId="49" fontId="30" fillId="3" borderId="9" xfId="0" applyNumberFormat="1" applyFont="1" applyFill="1" applyBorder="1"/>
    <xf numFmtId="0" fontId="30" fillId="3" borderId="11" xfId="0" applyFont="1" applyFill="1" applyBorder="1"/>
    <xf numFmtId="0" fontId="30" fillId="3" borderId="12" xfId="0" applyFont="1" applyFill="1" applyBorder="1"/>
    <xf numFmtId="0" fontId="30" fillId="3" borderId="13" xfId="0" applyFont="1" applyFill="1" applyBorder="1"/>
    <xf numFmtId="0" fontId="12" fillId="3" borderId="3" xfId="2" quotePrefix="1" applyFont="1" applyFill="1" applyBorder="1" applyAlignment="1" applyProtection="1">
      <alignment vertical="top"/>
      <protection locked="0"/>
    </xf>
    <xf numFmtId="0" fontId="9" fillId="0" borderId="14" xfId="7"/>
    <xf numFmtId="0" fontId="7" fillId="0" borderId="15" xfId="3" applyFont="1" applyBorder="1" applyAlignment="1">
      <alignment vertical="top"/>
    </xf>
    <xf numFmtId="0" fontId="9" fillId="0" borderId="14" xfId="7" applyFill="1" applyAlignment="1">
      <alignment vertical="top"/>
    </xf>
    <xf numFmtId="0" fontId="9" fillId="0" borderId="14" xfId="7" applyFill="1"/>
    <xf numFmtId="0" fontId="9" fillId="0" borderId="0" xfId="7" applyFill="1" applyBorder="1" applyAlignment="1">
      <alignment vertical="top"/>
    </xf>
    <xf numFmtId="0" fontId="9" fillId="0" borderId="0" xfId="7" applyFill="1" applyBorder="1"/>
    <xf numFmtId="0" fontId="0" fillId="14" borderId="0" xfId="0" applyFill="1"/>
    <xf numFmtId="0" fontId="7" fillId="0" borderId="16" xfId="3" applyFont="1" applyBorder="1" applyAlignment="1">
      <alignment vertical="top"/>
    </xf>
    <xf numFmtId="0" fontId="7" fillId="0" borderId="3" xfId="3" applyFont="1" applyBorder="1" applyAlignment="1">
      <alignment horizontal="center" vertical="center"/>
    </xf>
    <xf numFmtId="0" fontId="7" fillId="0" borderId="3" xfId="3" applyFont="1" applyBorder="1" applyAlignment="1" applyProtection="1">
      <alignment horizontal="left" vertical="top" wrapText="1"/>
      <protection locked="0"/>
    </xf>
    <xf numFmtId="0" fontId="7" fillId="0" borderId="0" xfId="3" applyFont="1" applyAlignment="1" applyProtection="1">
      <alignment horizontal="left" vertical="top" wrapText="1"/>
      <protection locked="0"/>
    </xf>
    <xf numFmtId="0" fontId="7" fillId="5" borderId="0" xfId="3" applyFont="1" applyFill="1" applyAlignment="1">
      <alignment horizontal="center" wrapText="1"/>
    </xf>
    <xf numFmtId="14" fontId="7" fillId="0" borderId="0" xfId="3" applyNumberFormat="1" applyFont="1" applyAlignment="1" applyProtection="1">
      <alignment horizontal="left" vertical="top" wrapText="1"/>
      <protection locked="0"/>
    </xf>
    <xf numFmtId="0" fontId="7" fillId="0" borderId="0" xfId="3" applyFont="1" applyAlignment="1">
      <alignment horizontal="left" vertical="top" wrapText="1"/>
    </xf>
    <xf numFmtId="0" fontId="7" fillId="11" borderId="3" xfId="3" applyFont="1" applyFill="1" applyBorder="1" applyAlignment="1">
      <alignment horizontal="center" vertical="center" wrapText="1"/>
    </xf>
    <xf numFmtId="0" fontId="11" fillId="0" borderId="0" xfId="2" applyFont="1" applyFill="1" applyBorder="1" applyAlignment="1">
      <alignment vertical="top" wrapText="1"/>
    </xf>
    <xf numFmtId="0" fontId="7" fillId="5" borderId="0" xfId="3" applyFont="1" applyFill="1" applyAlignment="1">
      <alignment horizontal="left" vertical="center"/>
    </xf>
    <xf numFmtId="0" fontId="7" fillId="5" borderId="0" xfId="3" applyFont="1" applyFill="1" applyAlignment="1">
      <alignment horizontal="left" vertical="center" wrapText="1"/>
    </xf>
    <xf numFmtId="0" fontId="19" fillId="6" borderId="0" xfId="0" applyFont="1" applyFill="1"/>
    <xf numFmtId="0" fontId="20" fillId="7" borderId="0" xfId="3" applyFont="1" applyFill="1" applyAlignment="1">
      <alignment horizontal="center" vertical="center"/>
    </xf>
    <xf numFmtId="0" fontId="19" fillId="6" borderId="0" xfId="0" applyFont="1" applyFill="1" applyAlignment="1">
      <alignment horizontal="left"/>
    </xf>
    <xf numFmtId="0" fontId="7" fillId="5" borderId="0" xfId="3" applyFont="1" applyFill="1" applyAlignment="1">
      <alignment vertical="center"/>
    </xf>
    <xf numFmtId="0" fontId="9" fillId="0" borderId="0" xfId="2" applyFont="1" applyFill="1" applyBorder="1" applyAlignment="1">
      <alignment horizontal="center" vertical="top" wrapText="1"/>
    </xf>
    <xf numFmtId="0" fontId="9" fillId="10" borderId="0" xfId="2" applyFont="1" applyFill="1" applyBorder="1" applyAlignment="1">
      <alignment horizontal="center" vertical="top" wrapText="1"/>
    </xf>
    <xf numFmtId="0" fontId="12" fillId="5" borderId="0" xfId="3" applyFont="1" applyFill="1" applyAlignment="1">
      <alignment horizontal="left" vertical="center" wrapText="1"/>
    </xf>
  </cellXfs>
  <cellStyles count="8">
    <cellStyle name="Hyperlänk" xfId="5" builtinId="8"/>
    <cellStyle name="Normal" xfId="0" builtinId="0"/>
    <cellStyle name="Normal 2" xfId="1" xr:uid="{00000000-0005-0000-0000-000002000000}"/>
    <cellStyle name="Normal 2 2" xfId="4" xr:uid="{00000000-0005-0000-0000-000003000000}"/>
    <cellStyle name="Normal 2 3" xfId="3" xr:uid="{00000000-0005-0000-0000-000004000000}"/>
    <cellStyle name="Procent" xfId="6" builtinId="5"/>
    <cellStyle name="Rubrik 2" xfId="2" builtinId="17"/>
    <cellStyle name="Rubrik 3" xfId="7" builtinId="18"/>
  </cellStyles>
  <dxfs count="146">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2499465926084170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24994659260841701"/>
        </patternFill>
      </fill>
    </dxf>
    <dxf>
      <fill>
        <patternFill>
          <bgColor theme="0" tint="-0.14996795556505021"/>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0"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val="0"/>
        <i val="0"/>
        <strike val="0"/>
        <condense val="0"/>
        <extend val="0"/>
        <outline val="0"/>
        <shadow val="0"/>
        <u val="none"/>
        <vertAlign val="baseline"/>
        <sz val="10"/>
        <color auto="1"/>
        <name val="Calibri"/>
        <family val="2"/>
        <scheme val="minor"/>
      </font>
      <alignment horizontal="general" vertical="top" textRotation="0" wrapText="0" indent="0" justifyLastLine="0" shrinkToFit="0" readingOrder="0"/>
      <border diagonalUp="0" diagonalDown="0" outline="0">
        <left style="thin">
          <color theme="4" tint="0.59996337778862885"/>
        </left>
        <right style="thin">
          <color theme="4" tint="0.59996337778862885"/>
        </right>
        <top/>
        <bottom/>
      </border>
    </dxf>
    <dxf>
      <border outline="0">
        <bottom style="medium">
          <color theme="4" tint="0.39997558519241921"/>
        </bottom>
      </border>
    </dxf>
    <dxf>
      <border outline="0">
        <bottom style="medium">
          <color theme="4" tint="0.39997558519241921"/>
        </bottom>
      </border>
    </dxf>
  </dxfs>
  <tableStyles count="0" defaultTableStyle="TableStyleMedium2" defaultPivotStyle="PivotStyleLight16"/>
  <colors>
    <mruColors>
      <color rgb="FFFFFF99"/>
      <color rgb="FFFFFFCC"/>
      <color rgb="FF573533"/>
      <color rgb="FFC4D600"/>
      <color rgb="FF00B2A9"/>
      <color rgb="FF7F9C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0.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xdr:row>
      <xdr:rowOff>142875</xdr:rowOff>
    </xdr:from>
    <xdr:to>
      <xdr:col>1</xdr:col>
      <xdr:colOff>3104771</xdr:colOff>
      <xdr:row>9</xdr:row>
      <xdr:rowOff>161815</xdr:rowOff>
    </xdr:to>
    <xdr:pic>
      <xdr:nvPicPr>
        <xdr:cNvPr id="7" name="Bildobjekt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457200" y="1581150"/>
          <a:ext cx="3028571" cy="876190"/>
        </a:xfrm>
        <a:prstGeom prst="rect">
          <a:avLst/>
        </a:prstGeom>
      </xdr:spPr>
    </xdr:pic>
    <xdr:clientData/>
  </xdr:twoCellAnchor>
  <xdr:twoCellAnchor editAs="oneCell">
    <xdr:from>
      <xdr:col>1</xdr:col>
      <xdr:colOff>66675</xdr:colOff>
      <xdr:row>15</xdr:row>
      <xdr:rowOff>104775</xdr:rowOff>
    </xdr:from>
    <xdr:to>
      <xdr:col>1</xdr:col>
      <xdr:colOff>8723046</xdr:colOff>
      <xdr:row>18</xdr:row>
      <xdr:rowOff>9525</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447675" y="3905250"/>
          <a:ext cx="8656371" cy="1104900"/>
        </a:xfrm>
        <a:prstGeom prst="rect">
          <a:avLst/>
        </a:prstGeom>
      </xdr:spPr>
    </xdr:pic>
    <xdr:clientData/>
  </xdr:twoCellAnchor>
  <xdr:twoCellAnchor editAs="oneCell">
    <xdr:from>
      <xdr:col>1</xdr:col>
      <xdr:colOff>0</xdr:colOff>
      <xdr:row>23</xdr:row>
      <xdr:rowOff>0</xdr:rowOff>
    </xdr:from>
    <xdr:to>
      <xdr:col>1</xdr:col>
      <xdr:colOff>7695238</xdr:colOff>
      <xdr:row>27</xdr:row>
      <xdr:rowOff>66586</xdr:rowOff>
    </xdr:to>
    <xdr:pic>
      <xdr:nvPicPr>
        <xdr:cNvPr id="8" name="Bildobjekt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381000" y="5905500"/>
          <a:ext cx="7695238" cy="714286"/>
        </a:xfrm>
        <a:prstGeom prst="rect">
          <a:avLst/>
        </a:prstGeom>
      </xdr:spPr>
    </xdr:pic>
    <xdr:clientData/>
  </xdr:twoCellAnchor>
  <xdr:twoCellAnchor editAs="oneCell">
    <xdr:from>
      <xdr:col>0</xdr:col>
      <xdr:colOff>333375</xdr:colOff>
      <xdr:row>87</xdr:row>
      <xdr:rowOff>0</xdr:rowOff>
    </xdr:from>
    <xdr:to>
      <xdr:col>1</xdr:col>
      <xdr:colOff>9277350</xdr:colOff>
      <xdr:row>90</xdr:row>
      <xdr:rowOff>61731</xdr:rowOff>
    </xdr:to>
    <xdr:pic>
      <xdr:nvPicPr>
        <xdr:cNvPr id="9" name="Bildobjekt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333375" y="9658350"/>
          <a:ext cx="9324975" cy="547506"/>
        </a:xfrm>
        <a:prstGeom prst="rect">
          <a:avLst/>
        </a:prstGeom>
      </xdr:spPr>
    </xdr:pic>
    <xdr:clientData/>
  </xdr:twoCellAnchor>
  <xdr:twoCellAnchor editAs="oneCell">
    <xdr:from>
      <xdr:col>1</xdr:col>
      <xdr:colOff>828675</xdr:colOff>
      <xdr:row>93</xdr:row>
      <xdr:rowOff>76200</xdr:rowOff>
    </xdr:from>
    <xdr:to>
      <xdr:col>1</xdr:col>
      <xdr:colOff>6590580</xdr:colOff>
      <xdr:row>98</xdr:row>
      <xdr:rowOff>85611</xdr:rowOff>
    </xdr:to>
    <xdr:pic>
      <xdr:nvPicPr>
        <xdr:cNvPr id="10" name="Bildobjekt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5"/>
        <a:stretch>
          <a:fillRect/>
        </a:stretch>
      </xdr:blipFill>
      <xdr:spPr>
        <a:xfrm>
          <a:off x="1209675" y="10944225"/>
          <a:ext cx="5761905" cy="914286"/>
        </a:xfrm>
        <a:prstGeom prst="rect">
          <a:avLst/>
        </a:prstGeom>
      </xdr:spPr>
    </xdr:pic>
    <xdr:clientData/>
  </xdr:twoCellAnchor>
  <xdr:twoCellAnchor editAs="oneCell">
    <xdr:from>
      <xdr:col>1</xdr:col>
      <xdr:colOff>57150</xdr:colOff>
      <xdr:row>35</xdr:row>
      <xdr:rowOff>129377</xdr:rowOff>
    </xdr:from>
    <xdr:to>
      <xdr:col>1</xdr:col>
      <xdr:colOff>9391650</xdr:colOff>
      <xdr:row>43</xdr:row>
      <xdr:rowOff>76001</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
        <a:stretch>
          <a:fillRect/>
        </a:stretch>
      </xdr:blipFill>
      <xdr:spPr>
        <a:xfrm>
          <a:off x="438150" y="8073227"/>
          <a:ext cx="9334500" cy="1470624"/>
        </a:xfrm>
        <a:prstGeom prst="rect">
          <a:avLst/>
        </a:prstGeom>
      </xdr:spPr>
    </xdr:pic>
    <xdr:clientData/>
  </xdr:twoCellAnchor>
  <xdr:twoCellAnchor editAs="oneCell">
    <xdr:from>
      <xdr:col>1</xdr:col>
      <xdr:colOff>19050</xdr:colOff>
      <xdr:row>51</xdr:row>
      <xdr:rowOff>57150</xdr:rowOff>
    </xdr:from>
    <xdr:to>
      <xdr:col>1</xdr:col>
      <xdr:colOff>9219050</xdr:colOff>
      <xdr:row>60</xdr:row>
      <xdr:rowOff>133158</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7"/>
        <a:stretch>
          <a:fillRect/>
        </a:stretch>
      </xdr:blipFill>
      <xdr:spPr>
        <a:xfrm>
          <a:off x="400050" y="10820400"/>
          <a:ext cx="9200000" cy="1533333"/>
        </a:xfrm>
        <a:prstGeom prst="rect">
          <a:avLst/>
        </a:prstGeom>
      </xdr:spPr>
    </xdr:pic>
    <xdr:clientData/>
  </xdr:twoCellAnchor>
  <xdr:twoCellAnchor editAs="oneCell">
    <xdr:from>
      <xdr:col>1</xdr:col>
      <xdr:colOff>0</xdr:colOff>
      <xdr:row>73</xdr:row>
      <xdr:rowOff>0</xdr:rowOff>
    </xdr:from>
    <xdr:to>
      <xdr:col>1</xdr:col>
      <xdr:colOff>2361905</xdr:colOff>
      <xdr:row>82</xdr:row>
      <xdr:rowOff>9342</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
        <a:stretch>
          <a:fillRect/>
        </a:stretch>
      </xdr:blipFill>
      <xdr:spPr>
        <a:xfrm>
          <a:off x="381000" y="14744700"/>
          <a:ext cx="2361905" cy="1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44450</xdr:colOff>
      <xdr:row>0</xdr:row>
      <xdr:rowOff>82550</xdr:rowOff>
    </xdr:from>
    <xdr:to>
      <xdr:col>2</xdr:col>
      <xdr:colOff>2084645</xdr:colOff>
      <xdr:row>0</xdr:row>
      <xdr:rowOff>311150</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85725"/>
          <a:ext cx="2040195" cy="2286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609600</xdr:colOff>
          <xdr:row>0</xdr:row>
          <xdr:rowOff>285750</xdr:rowOff>
        </xdr:from>
        <xdr:to>
          <xdr:col>4</xdr:col>
          <xdr:colOff>2705100</xdr:colOff>
          <xdr:row>3</xdr:row>
          <xdr:rowOff>38100</xdr:rowOff>
        </xdr:to>
        <xdr:sp macro="" textlink="">
          <xdr:nvSpPr>
            <xdr:cNvPr id="18436" name="CommandButton1" hidden="1">
              <a:extLst>
                <a:ext uri="{63B3BB69-23CF-44E3-9099-C40C66FF867C}">
                  <a14:compatExt spid="_x0000_s18436"/>
                </a:ext>
                <a:ext uri="{FF2B5EF4-FFF2-40B4-BE49-F238E27FC236}">
                  <a16:creationId xmlns:a16="http://schemas.microsoft.com/office/drawing/2014/main" id="{00000000-0008-0000-0100-00000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C3FE71-FFF1-4546-8246-06797C974E25}" name="Tabell1" displayName="Tabell1" ref="A2:E20" totalsRowShown="0" headerRowBorderDxfId="145" tableBorderDxfId="144" headerRowCellStyle="Rubrik 3" dataCellStyle="Rubrik 3">
  <autoFilter ref="A2:E20" xr:uid="{55CF02B3-A976-4582-8B96-38A3D9282BEC}"/>
  <tableColumns count="5">
    <tableColumn id="1" xr3:uid="{90970195-14AE-4139-8EC3-6D4942F7A53C}" name="Innehåller" dataCellStyle="Rubrik 3"/>
    <tableColumn id="2" xr3:uid="{E9659738-CFA7-4F20-B02D-F989B08CAF13}" name="Frifrån" dataCellStyle="Rubrik 3"/>
    <tableColumn id="3" xr3:uid="{7F8E49CD-7D0C-4E31-AB6D-2F44AA8CD0DA}" name="Låg" dataCellStyle="Rubrik 3"/>
    <tableColumn id="4" xr3:uid="{46239AD9-83A0-4191-92F5-8CC827FED91E}" name="Reducerat" dataCellStyle="Rubrik 3"/>
    <tableColumn id="5" xr3:uid="{1B3DD6EF-83D9-423D-BBEA-215B67666D29}" name="Mycketlåg" dataCellStyle="Rubrik 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A5E733-BACE-46BA-81A5-8FB2ACE53A35}" name="Tabell2" displayName="Tabell2" ref="G2:K20" totalsRowShown="0" headerRowDxfId="143" headerRowCellStyle="Normal 2 3">
  <autoFilter ref="G2:K20" xr:uid="{0C54E289-B66F-4C8A-A7AA-100886441652}"/>
  <tableColumns count="5">
    <tableColumn id="1" xr3:uid="{EA214346-AF13-4905-B10C-6A3028298A11}" name="Contains"/>
    <tableColumn id="2" xr3:uid="{D4C321FC-4B8B-4111-8AF2-694196A316A3}" name="Freefrom"/>
    <tableColumn id="3" xr3:uid="{743BFFB2-3060-4A7F-B1D0-5CBDF5DF84A9}" name="Low"/>
    <tableColumn id="4" xr3:uid="{93CB3FD9-BB47-4D0F-97D1-16765E992B4F}" name="Reducedless"/>
    <tableColumn id="5" xr3:uid="{E0B44303-7D6D-4132-9B5D-6B753B99FC92}" name="Verylow"/>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rtinservera.se/in-english/supplier-to-martin-servera/article-certificat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hyperlink" Target="https://gs1.se/en/guides/how-to-guides/measure-a-product/" TargetMode="External"/><Relationship Id="rId7" Type="http://schemas.openxmlformats.org/officeDocument/2006/relationships/control" Target="../activeX/activeX1.xml"/><Relationship Id="rId2" Type="http://schemas.openxmlformats.org/officeDocument/2006/relationships/hyperlink" Target="https://gs1.se/en/guides/how-to-guides/measure-a-product/" TargetMode="External"/><Relationship Id="rId1" Type="http://schemas.openxmlformats.org/officeDocument/2006/relationships/hyperlink" Target="https://gs1.se/en/guides/how-to-guides/measure-a-product/"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9">
    <tabColor rgb="FF00B0F0"/>
  </sheetPr>
  <dimension ref="A1:G123"/>
  <sheetViews>
    <sheetView workbookViewId="0">
      <selection activeCell="F122" sqref="F122"/>
    </sheetView>
  </sheetViews>
  <sheetFormatPr defaultRowHeight="12.5" x14ac:dyDescent="0.25"/>
  <cols>
    <col min="1" max="1" width="5.7265625" style="89" customWidth="1"/>
    <col min="2" max="2" width="141.7265625" style="89" customWidth="1"/>
    <col min="3" max="3" width="9.1796875" style="89"/>
  </cols>
  <sheetData>
    <row r="1" spans="1:5" s="85" customFormat="1" ht="32.5" x14ac:dyDescent="0.65">
      <c r="A1" s="86" t="s">
        <v>0</v>
      </c>
      <c r="B1" s="86"/>
      <c r="C1" s="86"/>
    </row>
    <row r="2" spans="1:5" s="85" customFormat="1" ht="15.75" customHeight="1" x14ac:dyDescent="0.65">
      <c r="A2" s="86"/>
      <c r="B2" s="86"/>
      <c r="C2" s="86"/>
    </row>
    <row r="4" spans="1:5" ht="20" x14ac:dyDescent="0.4">
      <c r="A4" s="87" t="s">
        <v>1</v>
      </c>
      <c r="B4" s="88" t="s">
        <v>2</v>
      </c>
    </row>
    <row r="5" spans="1:5" ht="31.5" customHeight="1" x14ac:dyDescent="0.4">
      <c r="A5" s="87"/>
      <c r="B5" s="90" t="s">
        <v>3</v>
      </c>
    </row>
    <row r="6" spans="1:5" ht="29.25" customHeight="1" x14ac:dyDescent="0.25">
      <c r="B6" s="90"/>
    </row>
    <row r="7" spans="1:5" x14ac:dyDescent="0.25">
      <c r="B7" s="91"/>
    </row>
    <row r="11" spans="1:5" x14ac:dyDescent="0.25">
      <c r="B11" s="91" t="s">
        <v>4</v>
      </c>
      <c r="E11" s="11"/>
    </row>
    <row r="14" spans="1:5" ht="20" x14ac:dyDescent="0.4">
      <c r="A14" s="87" t="s">
        <v>1</v>
      </c>
      <c r="B14" s="88" t="s">
        <v>5</v>
      </c>
    </row>
    <row r="15" spans="1:5" ht="47.25" customHeight="1" x14ac:dyDescent="0.4">
      <c r="A15" s="87"/>
      <c r="B15" s="90" t="s">
        <v>6</v>
      </c>
    </row>
    <row r="16" spans="1:5" ht="31.5" customHeight="1" x14ac:dyDescent="0.4">
      <c r="A16" s="87"/>
      <c r="B16" s="90"/>
    </row>
    <row r="17" spans="1:2" ht="31.5" customHeight="1" x14ac:dyDescent="0.4">
      <c r="A17" s="116"/>
      <c r="B17" s="90"/>
    </row>
    <row r="18" spans="1:2" ht="31.5" customHeight="1" x14ac:dyDescent="0.4">
      <c r="A18" s="87"/>
      <c r="B18" s="90"/>
    </row>
    <row r="21" spans="1:2" ht="20" x14ac:dyDescent="0.4">
      <c r="A21" s="87" t="s">
        <v>1</v>
      </c>
      <c r="B21" s="88" t="s">
        <v>7</v>
      </c>
    </row>
    <row r="22" spans="1:2" ht="13" x14ac:dyDescent="0.3">
      <c r="A22" s="92"/>
      <c r="B22" s="91" t="s">
        <v>8</v>
      </c>
    </row>
    <row r="23" spans="1:2" x14ac:dyDescent="0.25">
      <c r="A23" s="91"/>
    </row>
    <row r="28" spans="1:2" ht="13" x14ac:dyDescent="0.3">
      <c r="A28" s="92"/>
      <c r="B28" s="91"/>
    </row>
    <row r="29" spans="1:2" ht="25.5" customHeight="1" x14ac:dyDescent="0.3">
      <c r="A29" s="92"/>
      <c r="B29" s="90" t="s">
        <v>9</v>
      </c>
    </row>
    <row r="30" spans="1:2" ht="13" x14ac:dyDescent="0.3">
      <c r="A30" s="92"/>
      <c r="B30" s="91"/>
    </row>
    <row r="31" spans="1:2" ht="13" x14ac:dyDescent="0.3">
      <c r="A31" s="92"/>
      <c r="B31" s="91" t="s">
        <v>10</v>
      </c>
    </row>
    <row r="32" spans="1:2" ht="13" x14ac:dyDescent="0.3">
      <c r="A32" s="92"/>
      <c r="B32" s="91"/>
    </row>
    <row r="33" spans="1:2" ht="13" x14ac:dyDescent="0.3">
      <c r="A33" s="92"/>
      <c r="B33" s="91"/>
    </row>
    <row r="34" spans="1:2" ht="20" x14ac:dyDescent="0.4">
      <c r="A34" s="87" t="s">
        <v>1</v>
      </c>
      <c r="B34" s="88" t="s">
        <v>11</v>
      </c>
    </row>
    <row r="35" spans="1:2" x14ac:dyDescent="0.25">
      <c r="B35" s="89" t="s">
        <v>12</v>
      </c>
    </row>
    <row r="37" spans="1:2" ht="18" x14ac:dyDescent="0.4">
      <c r="A37" s="95"/>
    </row>
    <row r="38" spans="1:2" ht="18" x14ac:dyDescent="0.4">
      <c r="A38" s="96"/>
    </row>
    <row r="39" spans="1:2" ht="18" x14ac:dyDescent="0.4">
      <c r="A39" s="96"/>
    </row>
    <row r="45" spans="1:2" ht="13" x14ac:dyDescent="0.3">
      <c r="B45" s="92" t="s">
        <v>13</v>
      </c>
    </row>
    <row r="46" spans="1:2" x14ac:dyDescent="0.25">
      <c r="B46" s="89" t="s">
        <v>14</v>
      </c>
    </row>
    <row r="47" spans="1:2" x14ac:dyDescent="0.25">
      <c r="B47" s="89" t="s">
        <v>15</v>
      </c>
    </row>
    <row r="48" spans="1:2" x14ac:dyDescent="0.25">
      <c r="B48" s="89" t="s">
        <v>16</v>
      </c>
    </row>
    <row r="49" spans="2:2" x14ac:dyDescent="0.25">
      <c r="B49" s="89" t="s">
        <v>17</v>
      </c>
    </row>
    <row r="51" spans="2:2" x14ac:dyDescent="0.25">
      <c r="B51" s="91" t="s">
        <v>18</v>
      </c>
    </row>
    <row r="63" spans="2:2" ht="13" x14ac:dyDescent="0.3">
      <c r="B63" s="91" t="s">
        <v>19</v>
      </c>
    </row>
    <row r="65" spans="1:2" x14ac:dyDescent="0.25">
      <c r="B65" s="91" t="s">
        <v>20</v>
      </c>
    </row>
    <row r="66" spans="1:2" x14ac:dyDescent="0.25">
      <c r="B66" s="91" t="s">
        <v>16</v>
      </c>
    </row>
    <row r="67" spans="1:2" x14ac:dyDescent="0.25">
      <c r="B67" s="91" t="s">
        <v>17</v>
      </c>
    </row>
    <row r="70" spans="1:2" ht="20" x14ac:dyDescent="0.4">
      <c r="A70" s="87" t="s">
        <v>1</v>
      </c>
      <c r="B70" s="88" t="s">
        <v>21</v>
      </c>
    </row>
    <row r="72" spans="1:2" x14ac:dyDescent="0.25">
      <c r="B72" s="90" t="s">
        <v>22</v>
      </c>
    </row>
    <row r="73" spans="1:2" x14ac:dyDescent="0.25">
      <c r="B73" s="90"/>
    </row>
    <row r="74" spans="1:2" x14ac:dyDescent="0.25">
      <c r="B74" s="90"/>
    </row>
    <row r="75" spans="1:2" x14ac:dyDescent="0.25">
      <c r="B75" s="90"/>
    </row>
    <row r="76" spans="1:2" x14ac:dyDescent="0.25">
      <c r="B76" s="90"/>
    </row>
    <row r="77" spans="1:2" x14ac:dyDescent="0.25">
      <c r="B77" s="90"/>
    </row>
    <row r="78" spans="1:2" x14ac:dyDescent="0.25">
      <c r="B78" s="90"/>
    </row>
    <row r="79" spans="1:2" x14ac:dyDescent="0.25">
      <c r="B79" s="90"/>
    </row>
    <row r="80" spans="1:2" x14ac:dyDescent="0.25">
      <c r="B80" s="90"/>
    </row>
    <row r="81" spans="1:2" x14ac:dyDescent="0.25">
      <c r="B81" s="90"/>
    </row>
    <row r="82" spans="1:2" x14ac:dyDescent="0.25">
      <c r="B82" s="90"/>
    </row>
    <row r="83" spans="1:2" ht="12.75" customHeight="1" x14ac:dyDescent="0.25">
      <c r="B83" s="117"/>
    </row>
    <row r="84" spans="1:2" ht="12.75" customHeight="1" x14ac:dyDescent="0.25">
      <c r="B84" s="90"/>
    </row>
    <row r="85" spans="1:2" ht="20" x14ac:dyDescent="0.4">
      <c r="A85" s="87" t="s">
        <v>1</v>
      </c>
      <c r="B85" s="88" t="s">
        <v>23</v>
      </c>
    </row>
    <row r="86" spans="1:2" ht="12.75" customHeight="1" x14ac:dyDescent="0.25">
      <c r="B86" s="90" t="s">
        <v>24</v>
      </c>
    </row>
    <row r="87" spans="1:2" ht="12.75" customHeight="1" x14ac:dyDescent="0.25">
      <c r="B87" s="90"/>
    </row>
    <row r="88" spans="1:2" ht="12.75" customHeight="1" x14ac:dyDescent="0.25">
      <c r="B88" s="90"/>
    </row>
    <row r="89" spans="1:2" ht="12.75" customHeight="1" x14ac:dyDescent="0.25">
      <c r="B89" s="117"/>
    </row>
    <row r="90" spans="1:2" ht="12.75" customHeight="1" x14ac:dyDescent="0.25">
      <c r="B90" s="90"/>
    </row>
    <row r="91" spans="1:2" ht="12.75" customHeight="1" x14ac:dyDescent="0.25">
      <c r="B91" s="90"/>
    </row>
    <row r="92" spans="1:2" ht="31.5" customHeight="1" x14ac:dyDescent="0.25">
      <c r="B92" s="90" t="s">
        <v>25</v>
      </c>
    </row>
    <row r="93" spans="1:2" ht="12.75" customHeight="1" x14ac:dyDescent="0.25">
      <c r="B93" s="90"/>
    </row>
    <row r="94" spans="1:2" ht="12.75" customHeight="1" x14ac:dyDescent="0.25">
      <c r="B94" s="90"/>
    </row>
    <row r="95" spans="1:2" ht="12.75" customHeight="1" x14ac:dyDescent="0.25">
      <c r="B95" s="90"/>
    </row>
    <row r="98" spans="1:5" ht="20" x14ac:dyDescent="0.4">
      <c r="A98" s="87"/>
      <c r="B98" s="88"/>
      <c r="E98" s="11"/>
    </row>
    <row r="100" spans="1:5" x14ac:dyDescent="0.25">
      <c r="B100" s="91" t="s">
        <v>26</v>
      </c>
    </row>
    <row r="103" spans="1:5" ht="20" x14ac:dyDescent="0.4">
      <c r="A103" s="87" t="s">
        <v>1</v>
      </c>
      <c r="B103" s="88" t="s">
        <v>27</v>
      </c>
    </row>
    <row r="104" spans="1:5" ht="26.5" x14ac:dyDescent="0.4">
      <c r="A104" s="87"/>
      <c r="B104" s="90" t="s">
        <v>28</v>
      </c>
    </row>
    <row r="105" spans="1:5" x14ac:dyDescent="0.25">
      <c r="B105" s="93" t="s">
        <v>29</v>
      </c>
    </row>
    <row r="106" spans="1:5" x14ac:dyDescent="0.25">
      <c r="B106" s="93" t="s">
        <v>30</v>
      </c>
    </row>
    <row r="107" spans="1:5" x14ac:dyDescent="0.25">
      <c r="B107" s="93"/>
    </row>
    <row r="108" spans="1:5" x14ac:dyDescent="0.25">
      <c r="B108" s="90" t="s">
        <v>31</v>
      </c>
    </row>
    <row r="110" spans="1:5" x14ac:dyDescent="0.25">
      <c r="B110" s="90" t="s">
        <v>32</v>
      </c>
    </row>
    <row r="111" spans="1:5" x14ac:dyDescent="0.25">
      <c r="B111" s="93"/>
    </row>
    <row r="112" spans="1:5" x14ac:dyDescent="0.25">
      <c r="B112" s="93"/>
    </row>
    <row r="113" spans="1:7" ht="20" x14ac:dyDescent="0.4">
      <c r="A113" s="87" t="s">
        <v>1</v>
      </c>
      <c r="B113" s="88" t="s">
        <v>33</v>
      </c>
    </row>
    <row r="114" spans="1:7" x14ac:dyDescent="0.25">
      <c r="B114" s="90" t="s">
        <v>34</v>
      </c>
    </row>
    <row r="115" spans="1:7" x14ac:dyDescent="0.25">
      <c r="B115" s="157" t="s">
        <v>35</v>
      </c>
    </row>
    <row r="116" spans="1:7" ht="13" x14ac:dyDescent="0.3">
      <c r="A116" s="92"/>
    </row>
    <row r="117" spans="1:7" x14ac:dyDescent="0.25">
      <c r="B117" s="91" t="s">
        <v>36</v>
      </c>
    </row>
    <row r="118" spans="1:7" ht="20" x14ac:dyDescent="0.4">
      <c r="A118" s="87"/>
      <c r="B118" s="88"/>
    </row>
    <row r="119" spans="1:7" x14ac:dyDescent="0.25">
      <c r="A119" s="91"/>
      <c r="B119" s="90"/>
      <c r="C119" s="91"/>
      <c r="D119" s="11"/>
      <c r="E119" s="11"/>
      <c r="F119" s="11"/>
      <c r="G119" s="11"/>
    </row>
    <row r="120" spans="1:7" x14ac:dyDescent="0.25">
      <c r="A120" s="94"/>
      <c r="B120" s="91"/>
      <c r="C120" s="91"/>
      <c r="D120" s="11"/>
      <c r="E120" s="11"/>
      <c r="F120" s="11"/>
      <c r="G120" s="11"/>
    </row>
    <row r="121" spans="1:7" x14ac:dyDescent="0.25">
      <c r="A121" s="91"/>
      <c r="B121" s="91"/>
      <c r="C121" s="91"/>
      <c r="D121" s="11"/>
      <c r="E121" s="11"/>
      <c r="F121" s="11"/>
      <c r="G121" s="11"/>
    </row>
    <row r="122" spans="1:7" ht="18" x14ac:dyDescent="0.4">
      <c r="A122" s="95"/>
      <c r="B122" s="91"/>
      <c r="C122" s="91"/>
      <c r="D122" s="11"/>
      <c r="E122" s="11"/>
      <c r="F122" s="11"/>
      <c r="G122" s="11"/>
    </row>
    <row r="123" spans="1:7" x14ac:dyDescent="0.25">
      <c r="A123" s="91"/>
      <c r="B123" s="91"/>
      <c r="C123" s="91"/>
      <c r="D123" s="11"/>
      <c r="E123" s="11"/>
      <c r="F123" s="11"/>
      <c r="G123" s="11"/>
    </row>
  </sheetData>
  <sheetProtection algorithmName="SHA-512" hashValue="IL6C8pskPKj2KiVH3HG1VIbiiO8HBQmOp6jaAXLKu1DQjtRWw37ghp2ep7XrLJCzgW6uUUiEkU8uE5E5LpHOKQ==" saltValue="S6tcbUbqm28bdCl/CycGWw==" spinCount="100000" sheet="1" formatRows="0"/>
  <hyperlinks>
    <hyperlink ref="B115" r:id="rId1" xr:uid="{00000000-0004-0000-0100-000000000000}"/>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
  <dimension ref="A2:J49"/>
  <sheetViews>
    <sheetView workbookViewId="0">
      <selection activeCell="G39" sqref="G39"/>
    </sheetView>
  </sheetViews>
  <sheetFormatPr defaultRowHeight="12.5" x14ac:dyDescent="0.25"/>
  <cols>
    <col min="1" max="1" width="12.81640625" customWidth="1"/>
    <col min="2" max="2" width="57.7265625" customWidth="1"/>
    <col min="3" max="3" width="11.81640625" customWidth="1"/>
  </cols>
  <sheetData>
    <row r="2" spans="1:10" x14ac:dyDescent="0.25">
      <c r="A2" s="11" t="s">
        <v>3347</v>
      </c>
      <c r="B2" s="11" t="s">
        <v>3348</v>
      </c>
    </row>
    <row r="3" spans="1:10" x14ac:dyDescent="0.25">
      <c r="B3" s="11" t="s">
        <v>3349</v>
      </c>
    </row>
    <row r="4" spans="1:10" x14ac:dyDescent="0.25">
      <c r="B4" s="11" t="s">
        <v>3350</v>
      </c>
    </row>
    <row r="5" spans="1:10" x14ac:dyDescent="0.25">
      <c r="B5" s="11" t="s">
        <v>3351</v>
      </c>
    </row>
    <row r="6" spans="1:10" x14ac:dyDescent="0.25">
      <c r="B6" s="11" t="s">
        <v>3352</v>
      </c>
      <c r="J6" s="13"/>
    </row>
    <row r="7" spans="1:10" x14ac:dyDescent="0.25">
      <c r="B7" s="11" t="s">
        <v>3353</v>
      </c>
    </row>
    <row r="8" spans="1:10" x14ac:dyDescent="0.25">
      <c r="B8" s="11" t="s">
        <v>3354</v>
      </c>
    </row>
    <row r="9" spans="1:10" x14ac:dyDescent="0.25">
      <c r="B9" s="11" t="s">
        <v>3355</v>
      </c>
    </row>
    <row r="10" spans="1:10" x14ac:dyDescent="0.25">
      <c r="B10" s="11" t="s">
        <v>3356</v>
      </c>
    </row>
    <row r="11" spans="1:10" x14ac:dyDescent="0.25">
      <c r="B11" s="11" t="s">
        <v>3357</v>
      </c>
    </row>
    <row r="12" spans="1:10" x14ac:dyDescent="0.25">
      <c r="B12" s="11" t="s">
        <v>3358</v>
      </c>
    </row>
    <row r="13" spans="1:10" x14ac:dyDescent="0.25">
      <c r="B13" s="11" t="s">
        <v>3359</v>
      </c>
    </row>
    <row r="14" spans="1:10" x14ac:dyDescent="0.25">
      <c r="B14" s="11" t="s">
        <v>3360</v>
      </c>
      <c r="C14" t="s">
        <v>3361</v>
      </c>
      <c r="I14" s="11"/>
    </row>
    <row r="15" spans="1:10" x14ac:dyDescent="0.25">
      <c r="A15" s="11"/>
      <c r="B15" s="11" t="s">
        <v>3362</v>
      </c>
      <c r="I15" s="11"/>
    </row>
    <row r="16" spans="1:10" x14ac:dyDescent="0.25">
      <c r="B16" s="11"/>
    </row>
    <row r="17" spans="1:8" x14ac:dyDescent="0.25">
      <c r="A17" s="11" t="s">
        <v>3363</v>
      </c>
      <c r="B17" s="11" t="s">
        <v>3364</v>
      </c>
      <c r="C17" s="50"/>
      <c r="D17" s="50"/>
      <c r="E17" s="50"/>
      <c r="F17" s="50"/>
      <c r="G17" s="50"/>
      <c r="H17" s="50"/>
    </row>
    <row r="18" spans="1:8" x14ac:dyDescent="0.25">
      <c r="B18" s="11" t="s">
        <v>3365</v>
      </c>
      <c r="C18" s="50"/>
      <c r="D18" s="50"/>
      <c r="E18" s="50"/>
      <c r="F18" s="50"/>
      <c r="G18" s="50"/>
      <c r="H18" s="50"/>
    </row>
    <row r="19" spans="1:8" x14ac:dyDescent="0.25">
      <c r="B19" s="11" t="s">
        <v>3366</v>
      </c>
    </row>
    <row r="20" spans="1:8" x14ac:dyDescent="0.25">
      <c r="B20" s="11" t="s">
        <v>3367</v>
      </c>
    </row>
    <row r="21" spans="1:8" x14ac:dyDescent="0.25">
      <c r="B21" s="11" t="s">
        <v>3368</v>
      </c>
    </row>
    <row r="22" spans="1:8" x14ac:dyDescent="0.25">
      <c r="B22" s="11" t="s">
        <v>3369</v>
      </c>
      <c r="C22" s="11"/>
    </row>
    <row r="23" spans="1:8" x14ac:dyDescent="0.25">
      <c r="B23" s="11" t="s">
        <v>3370</v>
      </c>
      <c r="C23" s="50"/>
      <c r="D23" s="50"/>
      <c r="E23" s="50"/>
      <c r="F23" s="50"/>
      <c r="G23" s="50"/>
      <c r="H23" s="50"/>
    </row>
    <row r="24" spans="1:8" x14ac:dyDescent="0.25">
      <c r="B24" s="11" t="s">
        <v>3371</v>
      </c>
      <c r="C24" s="50"/>
      <c r="D24" s="50"/>
      <c r="E24" s="50"/>
      <c r="F24" s="50"/>
      <c r="G24" s="50"/>
      <c r="H24" s="50"/>
    </row>
    <row r="25" spans="1:8" x14ac:dyDescent="0.25">
      <c r="B25" s="11" t="s">
        <v>3372</v>
      </c>
      <c r="C25" s="158"/>
      <c r="D25" s="50"/>
      <c r="E25" s="50"/>
      <c r="F25" s="50"/>
      <c r="G25" s="50"/>
      <c r="H25" s="50"/>
    </row>
    <row r="26" spans="1:8" x14ac:dyDescent="0.25">
      <c r="B26" s="11" t="s">
        <v>3373</v>
      </c>
    </row>
    <row r="27" spans="1:8" x14ac:dyDescent="0.25">
      <c r="B27" s="11" t="s">
        <v>3374</v>
      </c>
    </row>
    <row r="28" spans="1:8" x14ac:dyDescent="0.25">
      <c r="B28" s="11" t="s">
        <v>3375</v>
      </c>
    </row>
    <row r="29" spans="1:8" x14ac:dyDescent="0.25">
      <c r="B29" s="11"/>
    </row>
    <row r="30" spans="1:8" x14ac:dyDescent="0.25">
      <c r="A30" s="11" t="s">
        <v>3376</v>
      </c>
      <c r="B30" s="11" t="s">
        <v>3377</v>
      </c>
    </row>
    <row r="31" spans="1:8" x14ac:dyDescent="0.25">
      <c r="B31" s="11" t="s">
        <v>3378</v>
      </c>
    </row>
    <row r="32" spans="1:8" x14ac:dyDescent="0.25">
      <c r="B32" s="11"/>
    </row>
    <row r="33" spans="1:8" ht="13.5" customHeight="1" x14ac:dyDescent="0.25">
      <c r="A33" t="s">
        <v>3379</v>
      </c>
      <c r="B33" t="s">
        <v>3380</v>
      </c>
    </row>
    <row r="34" spans="1:8" x14ac:dyDescent="0.25">
      <c r="B34" t="s">
        <v>3381</v>
      </c>
    </row>
    <row r="35" spans="1:8" x14ac:dyDescent="0.25">
      <c r="A35" s="11"/>
      <c r="C35" s="50"/>
      <c r="D35" s="97"/>
      <c r="E35" s="50"/>
      <c r="F35" s="50"/>
      <c r="G35" s="50"/>
      <c r="H35" s="50"/>
    </row>
    <row r="36" spans="1:8" x14ac:dyDescent="0.25">
      <c r="A36" s="11" t="s">
        <v>3392</v>
      </c>
      <c r="B36" t="s">
        <v>3591</v>
      </c>
      <c r="C36" s="50"/>
      <c r="D36" s="50"/>
      <c r="E36" s="50"/>
      <c r="F36" s="50"/>
      <c r="G36" s="50"/>
      <c r="H36" s="50"/>
    </row>
    <row r="37" spans="1:8" x14ac:dyDescent="0.25">
      <c r="B37" s="11" t="s">
        <v>3592</v>
      </c>
    </row>
    <row r="38" spans="1:8" x14ac:dyDescent="0.25">
      <c r="B38" s="11" t="s">
        <v>3593</v>
      </c>
    </row>
    <row r="39" spans="1:8" x14ac:dyDescent="0.25">
      <c r="B39" s="11" t="s">
        <v>3594</v>
      </c>
    </row>
    <row r="40" spans="1:8" x14ac:dyDescent="0.25">
      <c r="B40" s="11" t="s">
        <v>3595</v>
      </c>
    </row>
    <row r="41" spans="1:8" x14ac:dyDescent="0.25">
      <c r="B41" s="11" t="s">
        <v>3596</v>
      </c>
    </row>
    <row r="43" spans="1:8" x14ac:dyDescent="0.25">
      <c r="A43" t="s">
        <v>3393</v>
      </c>
      <c r="B43" t="s">
        <v>3597</v>
      </c>
    </row>
    <row r="44" spans="1:8" x14ac:dyDescent="0.25">
      <c r="B44" t="s">
        <v>3598</v>
      </c>
    </row>
    <row r="45" spans="1:8" x14ac:dyDescent="0.25">
      <c r="B45" t="s">
        <v>3599</v>
      </c>
    </row>
    <row r="46" spans="1:8" x14ac:dyDescent="0.25">
      <c r="B46" t="s">
        <v>3600</v>
      </c>
    </row>
    <row r="47" spans="1:8" x14ac:dyDescent="0.25">
      <c r="B47" t="s">
        <v>3601</v>
      </c>
    </row>
    <row r="48" spans="1:8" x14ac:dyDescent="0.25">
      <c r="B48" t="s">
        <v>3602</v>
      </c>
    </row>
    <row r="49" spans="2:2" x14ac:dyDescent="0.25">
      <c r="B49" t="s">
        <v>3603</v>
      </c>
    </row>
  </sheetData>
  <sheetProtection algorithmName="SHA-512" hashValue="6ziIEa6ZvAxLOnTc2Z0qW1Ja+8PMvPsKSngpOBDLA50lWl3ZqYmWJ7Cu6nQyuX6axU/sGzVc0OFf9anGYqkusg==" saltValue="Qyd/6PMCjMvVRgyqhBTuNQ==" spinCount="100000" sheet="1" formatRow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sheetPr>
  <dimension ref="A1:AR342"/>
  <sheetViews>
    <sheetView tabSelected="1" topLeftCell="B1" zoomScale="85" zoomScaleNormal="85" workbookViewId="0">
      <selection activeCell="B1" sqref="B1"/>
    </sheetView>
  </sheetViews>
  <sheetFormatPr defaultColWidth="9.1796875" defaultRowHeight="13" outlineLevelRow="2" x14ac:dyDescent="0.25"/>
  <cols>
    <col min="1" max="1" width="5.7265625" style="26" hidden="1" customWidth="1"/>
    <col min="2" max="2" width="5.7265625" style="12" customWidth="1"/>
    <col min="3" max="3" width="45.453125" style="7" customWidth="1"/>
    <col min="4" max="4" width="6.26953125" style="7" customWidth="1"/>
    <col min="5" max="5" width="57.1796875" style="1" customWidth="1"/>
    <col min="6" max="6" width="21.81640625" customWidth="1"/>
    <col min="7" max="7" width="50.7265625" customWidth="1"/>
    <col min="8" max="8" width="15" style="119" hidden="1" customWidth="1"/>
    <col min="9" max="10" width="14.26953125" style="104" hidden="1" customWidth="1"/>
    <col min="11" max="11" width="24.26953125" style="120" hidden="1" customWidth="1"/>
    <col min="12" max="12" width="8" style="120" hidden="1" customWidth="1"/>
    <col min="13" max="15" width="10.7265625" style="121" hidden="1" customWidth="1"/>
    <col min="16" max="16" width="7.1796875" style="121" hidden="1" customWidth="1"/>
    <col min="17" max="17" width="15.1796875" style="121" hidden="1" customWidth="1"/>
    <col min="18" max="18" width="14.81640625" style="26" customWidth="1"/>
    <col min="19" max="28" width="7.453125" style="1" customWidth="1"/>
    <col min="29" max="43" width="5.81640625" style="1" customWidth="1"/>
    <col min="44" max="16384" width="9.1796875" style="1"/>
  </cols>
  <sheetData>
    <row r="1" spans="1:41" ht="31" customHeight="1" x14ac:dyDescent="0.25">
      <c r="A1" s="26">
        <v>1</v>
      </c>
      <c r="B1" s="102"/>
      <c r="C1" s="103"/>
      <c r="D1" s="103"/>
      <c r="E1" s="104"/>
      <c r="F1" s="89" t="s">
        <v>37</v>
      </c>
      <c r="G1" s="89" t="s">
        <v>3605</v>
      </c>
    </row>
    <row r="2" spans="1:41" ht="14.5" x14ac:dyDescent="0.25">
      <c r="A2" s="26">
        <v>2</v>
      </c>
      <c r="B2" s="102"/>
      <c r="C2" s="105" t="s">
        <v>38</v>
      </c>
      <c r="D2" s="105"/>
      <c r="E2" s="106"/>
      <c r="F2" s="104"/>
      <c r="G2" s="104"/>
      <c r="H2" s="121"/>
      <c r="I2" s="122"/>
      <c r="J2" s="122"/>
      <c r="K2" s="123"/>
      <c r="L2" s="123"/>
      <c r="M2" s="124"/>
      <c r="N2" s="124"/>
      <c r="O2" s="124"/>
      <c r="P2" s="149" t="s">
        <v>39</v>
      </c>
      <c r="Q2" s="149" t="str">
        <f>IF(Q302&gt;0,"Ja","Nej")</f>
        <v>Nej</v>
      </c>
      <c r="R2" s="62"/>
      <c r="S2" s="2"/>
      <c r="T2" s="2"/>
      <c r="U2" s="2"/>
      <c r="V2" s="2"/>
      <c r="W2" s="2"/>
      <c r="X2" s="2"/>
      <c r="Y2" s="2"/>
      <c r="Z2" s="2"/>
      <c r="AA2" s="2"/>
      <c r="AB2" s="2"/>
    </row>
    <row r="3" spans="1:41" ht="14.5" x14ac:dyDescent="0.25">
      <c r="A3" s="26">
        <v>3</v>
      </c>
      <c r="B3" s="102"/>
      <c r="C3" s="197" t="s">
        <v>591</v>
      </c>
      <c r="D3" s="103"/>
      <c r="E3" s="107"/>
      <c r="F3" s="104"/>
      <c r="G3" s="104"/>
      <c r="H3" s="121"/>
      <c r="I3" s="103"/>
      <c r="J3" s="103"/>
      <c r="K3" s="123"/>
      <c r="L3" s="123"/>
      <c r="M3" s="124"/>
      <c r="N3" s="124"/>
      <c r="O3" s="124"/>
      <c r="P3" s="149" t="s">
        <v>41</v>
      </c>
      <c r="Q3" s="149" t="str">
        <f>IF(Q335&gt;0,"Ja","Nej")</f>
        <v>Nej</v>
      </c>
      <c r="R3" s="62"/>
      <c r="S3" s="2"/>
      <c r="T3" s="2"/>
      <c r="U3" s="2"/>
      <c r="V3" s="2"/>
      <c r="W3" s="2"/>
      <c r="X3" s="2"/>
      <c r="Y3" s="2"/>
      <c r="Z3" s="2"/>
      <c r="AA3" s="2"/>
      <c r="AB3" s="2"/>
    </row>
    <row r="4" spans="1:41" ht="14.5" x14ac:dyDescent="0.25">
      <c r="A4" s="26">
        <v>4</v>
      </c>
      <c r="B4" s="102"/>
      <c r="C4" s="107"/>
      <c r="D4" s="107"/>
      <c r="E4" s="107"/>
      <c r="F4" s="104"/>
      <c r="G4" s="104"/>
      <c r="H4" s="121"/>
      <c r="I4" s="103"/>
      <c r="J4" s="103"/>
      <c r="K4" s="123"/>
      <c r="L4" s="123"/>
      <c r="M4" s="220" t="s">
        <v>42</v>
      </c>
      <c r="N4" s="220"/>
      <c r="O4" s="220"/>
      <c r="P4" s="124"/>
      <c r="Q4" s="221" t="s">
        <v>43</v>
      </c>
      <c r="R4" s="64"/>
      <c r="S4" s="2"/>
      <c r="T4" s="2"/>
      <c r="U4" s="2"/>
      <c r="V4" s="2"/>
      <c r="W4" s="2"/>
      <c r="X4" s="2"/>
      <c r="Y4" s="2"/>
      <c r="Z4" s="2"/>
      <c r="AA4" s="2"/>
      <c r="AB4" s="2"/>
    </row>
    <row r="5" spans="1:41" s="4" customFormat="1" ht="14.5" x14ac:dyDescent="0.3">
      <c r="A5" s="26">
        <v>5</v>
      </c>
      <c r="B5" s="108"/>
      <c r="C5" s="105"/>
      <c r="D5" s="105"/>
      <c r="E5" s="105"/>
      <c r="F5" s="109"/>
      <c r="G5" s="109"/>
      <c r="H5" s="125"/>
      <c r="I5" s="126" t="s">
        <v>44</v>
      </c>
      <c r="J5" s="63" t="s">
        <v>45</v>
      </c>
      <c r="K5" s="127" t="s">
        <v>46</v>
      </c>
      <c r="L5" s="127"/>
      <c r="M5" s="126" t="s">
        <v>42</v>
      </c>
      <c r="N5" s="126" t="s">
        <v>47</v>
      </c>
      <c r="O5" s="126" t="s">
        <v>48</v>
      </c>
      <c r="P5" s="127"/>
      <c r="Q5" s="221"/>
      <c r="R5" s="64"/>
      <c r="S5" s="2"/>
      <c r="T5" s="2"/>
      <c r="U5" s="2"/>
      <c r="V5" s="2"/>
      <c r="W5" s="2"/>
      <c r="X5" s="2"/>
      <c r="Y5" s="2"/>
      <c r="Z5" s="2"/>
      <c r="AA5" s="2"/>
      <c r="AB5" s="2"/>
    </row>
    <row r="6" spans="1:41" ht="26" x14ac:dyDescent="0.25">
      <c r="A6" s="26">
        <v>6</v>
      </c>
      <c r="B6" s="217" t="s">
        <v>49</v>
      </c>
      <c r="C6" s="217"/>
      <c r="D6" s="217"/>
      <c r="E6" s="217"/>
      <c r="F6" s="217"/>
      <c r="G6" s="217"/>
      <c r="H6" s="121"/>
      <c r="I6" s="128"/>
      <c r="J6" s="128"/>
      <c r="K6" s="123"/>
      <c r="L6" s="123"/>
      <c r="M6" s="124"/>
      <c r="N6" s="124"/>
      <c r="O6" s="124"/>
      <c r="P6" s="124"/>
      <c r="Q6" s="124"/>
      <c r="R6" s="62"/>
      <c r="S6" s="2"/>
      <c r="T6" s="2"/>
      <c r="U6" s="2"/>
      <c r="V6" s="2"/>
      <c r="W6" s="2"/>
      <c r="X6" s="2"/>
      <c r="Y6" s="2"/>
      <c r="Z6" s="2"/>
      <c r="AA6" s="2"/>
      <c r="AB6" s="2"/>
    </row>
    <row r="7" spans="1:41" ht="6.75" customHeight="1" x14ac:dyDescent="0.25">
      <c r="A7" s="26">
        <v>7</v>
      </c>
      <c r="B7" s="25"/>
      <c r="C7" s="25"/>
      <c r="D7" s="25"/>
      <c r="E7" s="25"/>
      <c r="F7" s="27"/>
      <c r="G7" s="27"/>
      <c r="H7" s="121"/>
      <c r="I7" s="128"/>
      <c r="J7" s="128"/>
      <c r="K7" s="123"/>
      <c r="L7" s="123"/>
      <c r="M7" s="124"/>
      <c r="N7" s="124"/>
      <c r="O7" s="124"/>
      <c r="P7" s="124"/>
      <c r="Q7" s="124"/>
      <c r="R7" s="62"/>
      <c r="S7" s="2"/>
      <c r="T7" s="2"/>
      <c r="U7" s="2"/>
      <c r="V7" s="2"/>
      <c r="W7" s="2"/>
      <c r="X7" s="2"/>
      <c r="Y7" s="2"/>
      <c r="Z7" s="2"/>
      <c r="AA7" s="2"/>
      <c r="AB7" s="2"/>
    </row>
    <row r="8" spans="1:41" ht="31.5" customHeight="1" x14ac:dyDescent="0.25">
      <c r="A8" s="26">
        <v>8</v>
      </c>
      <c r="B8" s="215" t="s">
        <v>50</v>
      </c>
      <c r="C8" s="215"/>
      <c r="D8" s="22"/>
      <c r="E8" s="21"/>
      <c r="F8" s="27"/>
      <c r="G8" s="22" t="s">
        <v>51</v>
      </c>
      <c r="H8" s="129"/>
      <c r="I8" s="130" t="s">
        <v>52</v>
      </c>
      <c r="J8" s="130" t="s">
        <v>53</v>
      </c>
      <c r="K8" s="131" t="str">
        <f>IF(E8="","",E8)</f>
        <v/>
      </c>
      <c r="L8" s="132"/>
      <c r="M8" s="133" t="str">
        <f>IFERROR((IF($C$3="Utensils",(VLOOKUP(I8,'Viktiga fält'!B:D,3,FALSE)),IF($C$3="Food",(VLOOKUP(I8,'Viktiga fält'!F:H,3,FALSE)),IF($C$3="Non Food",(VLOOKUP(I8,'Viktiga fält'!J:L,3,FALSE)),IF($C$3="Alcoholic beverages",(VLOOKUP(I8,'Viktiga fält'!N:P,3,FALSE)),IF($C$3="Fresh Fish",(VLOOKUP(I8,'Viktiga fält'!R:T,3,FALSE)),IF($C$3="Customer unique",(VLOOKUP(I8,'Viktiga fält'!V:X,3,FALSE)),""))))))),"")</f>
        <v>Ja</v>
      </c>
      <c r="N8" s="61" t="str">
        <f>IF(E8="","Nej","Ja")</f>
        <v>Nej</v>
      </c>
      <c r="O8" s="133" t="str">
        <f>IF((AND(M8="ja",N8="Nej")),"Ja","Nej")</f>
        <v>Ja</v>
      </c>
      <c r="P8" s="137"/>
      <c r="Q8" s="137"/>
      <c r="R8" s="65"/>
      <c r="S8" s="2"/>
      <c r="T8" s="2"/>
      <c r="U8" s="2"/>
      <c r="V8" s="2"/>
      <c r="W8" s="2"/>
      <c r="X8" s="2"/>
      <c r="Y8" s="2"/>
      <c r="Z8" s="2"/>
      <c r="AA8" s="2"/>
      <c r="AB8" s="2"/>
    </row>
    <row r="9" spans="1:41" ht="31.5" customHeight="1" x14ac:dyDescent="0.25">
      <c r="A9" s="26">
        <v>9</v>
      </c>
      <c r="B9" s="215" t="s">
        <v>54</v>
      </c>
      <c r="C9" s="215"/>
      <c r="D9" s="22"/>
      <c r="E9" s="21"/>
      <c r="F9" s="27"/>
      <c r="G9" s="22"/>
      <c r="H9" s="121"/>
      <c r="I9" s="130" t="s">
        <v>55</v>
      </c>
      <c r="J9" s="130" t="s">
        <v>56</v>
      </c>
      <c r="K9" s="131" t="str">
        <f>IF(E9="","",E9)</f>
        <v/>
      </c>
      <c r="L9" s="132"/>
      <c r="M9" s="133" t="str">
        <f>IFERROR((IF($C$3="Utensils",(VLOOKUP(I9,'Viktiga fält'!B:D,3,FALSE)),IF($C$3="Food",(VLOOKUP(I9,'Viktiga fält'!F:H,3,FALSE)),IF($C$3="Non Food",(VLOOKUP(I9,'Viktiga fält'!J:L,3,FALSE)),IF($C$3="Alcoholic beverages",(VLOOKUP(I9,'Viktiga fält'!N:P,3,FALSE)),IF($C$3="Fresh Fish",(VLOOKUP(I9,'Viktiga fält'!R:T,3,FALSE)),IF($C$3="Customer unique",(VLOOKUP(I9,'Viktiga fält'!V:X,3,FALSE)),""))))))),"")</f>
        <v>Ja</v>
      </c>
      <c r="N9" s="61" t="str">
        <f>IF(E9="","Nej","Ja")</f>
        <v>Nej</v>
      </c>
      <c r="O9" s="133" t="str">
        <f t="shared" ref="O9:O11" si="0">IF((AND(M9="ja",N9="Nej")),"Ja","Nej")</f>
        <v>Ja</v>
      </c>
      <c r="P9" s="137"/>
      <c r="Q9" s="137"/>
      <c r="R9" s="65"/>
      <c r="S9" s="2"/>
      <c r="T9" s="2"/>
      <c r="U9" s="2"/>
      <c r="V9" s="2"/>
      <c r="W9" s="2"/>
      <c r="X9" s="2"/>
      <c r="Y9" s="2"/>
      <c r="Z9" s="2"/>
      <c r="AA9" s="2"/>
      <c r="AB9" s="2"/>
    </row>
    <row r="10" spans="1:41" ht="31.5" customHeight="1" x14ac:dyDescent="0.25">
      <c r="A10" s="26">
        <v>10</v>
      </c>
      <c r="B10" s="215" t="s">
        <v>57</v>
      </c>
      <c r="C10" s="215"/>
      <c r="D10" s="22"/>
      <c r="E10" s="23"/>
      <c r="F10" s="27"/>
      <c r="G10" s="22" t="s">
        <v>58</v>
      </c>
      <c r="H10" s="121"/>
      <c r="I10" s="130" t="s">
        <v>59</v>
      </c>
      <c r="J10" s="130" t="s">
        <v>60</v>
      </c>
      <c r="K10" s="134" t="str">
        <f>IF(E10="","",E10)</f>
        <v/>
      </c>
      <c r="L10" s="135"/>
      <c r="M10" s="133" t="str">
        <f>IFERROR((IF($C$3="Utensils",(VLOOKUP(I10,'Viktiga fält'!B:D,3,FALSE)),IF($C$3="Food",(VLOOKUP(I10,'Viktiga fält'!F:H,3,FALSE)),IF($C$3="Non Food",(VLOOKUP(I10,'Viktiga fält'!J:L,3,FALSE)),IF($C$3="Alcoholic beverages",(VLOOKUP(I10,'Viktiga fält'!N:P,3,FALSE)),IF($C$3="Fresh Fish",(VLOOKUP(I10,'Viktiga fält'!R:T,3,FALSE)),IF($C$3="Customer unique",(VLOOKUP(I10,'Viktiga fält'!V:X,3,FALSE)),""))))))),"")</f>
        <v>Ja</v>
      </c>
      <c r="N10" s="61" t="str">
        <f>IF(E10="","Nej","Ja")</f>
        <v>Nej</v>
      </c>
      <c r="O10" s="133" t="str">
        <f t="shared" si="0"/>
        <v>Ja</v>
      </c>
      <c r="P10" s="137"/>
      <c r="Q10" s="137"/>
      <c r="R10" s="65"/>
      <c r="S10" s="2"/>
      <c r="T10" s="2"/>
      <c r="U10" s="2"/>
      <c r="V10" s="2"/>
      <c r="W10" s="2"/>
      <c r="X10" s="2"/>
      <c r="Y10" s="2"/>
      <c r="Z10" s="2"/>
      <c r="AA10" s="2"/>
      <c r="AB10" s="2"/>
      <c r="AC10" s="3"/>
    </row>
    <row r="11" spans="1:41" ht="31.5" customHeight="1" outlineLevel="1" x14ac:dyDescent="0.25">
      <c r="A11" s="26">
        <v>11</v>
      </c>
      <c r="B11" s="215" t="s">
        <v>61</v>
      </c>
      <c r="C11" s="215"/>
      <c r="D11" s="22"/>
      <c r="E11" s="23"/>
      <c r="F11" s="27"/>
      <c r="G11" s="22"/>
      <c r="H11" s="121"/>
      <c r="I11" s="136" t="s">
        <v>62</v>
      </c>
      <c r="J11" s="136" t="s">
        <v>63</v>
      </c>
      <c r="K11" s="134" t="str">
        <f>IF(E11="","",E11)</f>
        <v/>
      </c>
      <c r="L11" s="135"/>
      <c r="M11" s="133" t="str">
        <f>IFERROR((IF($C$3="Utensils",(VLOOKUP(I11,'Viktiga fält'!B:D,3,FALSE)),IF($C$3="Food",(VLOOKUP(I11,'Viktiga fält'!F:H,3,FALSE)),IF($C$3="Non Food",(VLOOKUP(I11,'Viktiga fält'!J:L,3,FALSE)),IF($C$3="Alcoholic beverages",(VLOOKUP(I11,'Viktiga fält'!N:P,3,FALSE)),IF($C$3="Fresh Fish",(VLOOKUP(I11,'Viktiga fält'!R:T,3,FALSE)),IF($C$3="Customer unique",(VLOOKUP(I11,'Viktiga fält'!V:X,3,FALSE)),""))))))),"")</f>
        <v/>
      </c>
      <c r="N11" s="61" t="str">
        <f>IF(E11="","Nej","Ja")</f>
        <v>Nej</v>
      </c>
      <c r="O11" s="133" t="str">
        <f t="shared" si="0"/>
        <v>Nej</v>
      </c>
      <c r="P11" s="150"/>
      <c r="Q11" s="150"/>
      <c r="R11" s="57"/>
      <c r="S11" s="2"/>
      <c r="T11" s="2"/>
      <c r="U11" s="2"/>
      <c r="V11" s="2"/>
      <c r="W11" s="2"/>
      <c r="X11" s="2"/>
      <c r="Y11" s="2"/>
      <c r="Z11" s="2"/>
      <c r="AA11" s="2"/>
      <c r="AB11" s="2"/>
      <c r="AC11" s="3"/>
    </row>
    <row r="12" spans="1:41" ht="7.4" customHeight="1" outlineLevel="1" x14ac:dyDescent="0.25">
      <c r="A12" s="26">
        <v>12</v>
      </c>
      <c r="B12" s="25"/>
      <c r="C12" s="25"/>
      <c r="D12" s="25"/>
      <c r="E12" s="25"/>
      <c r="F12" s="27"/>
      <c r="G12" s="22"/>
      <c r="H12" s="121"/>
      <c r="I12" s="128"/>
      <c r="J12" s="128"/>
      <c r="K12" s="123"/>
      <c r="L12" s="123"/>
      <c r="M12" s="137" t="str">
        <f>IFERROR((IF($C$3="Utensils",(VLOOKUP(I12,'Viktiga fält'!B:D,3,FALSE)),IF($C$3="Food",(VLOOKUP(I12,'Viktiga fält'!F:H,3,FALSE)),IF($C$3="Non Food",(VLOOKUP(I12,'Viktiga fält'!J:L,3,FALSE)),IF($C$3="Alcoholic beverages",(VLOOKUP(I12,'Viktiga fält'!N:P,3,FALSE)),IF($C$3="Fresh Fish",(VLOOKUP(I12,'Viktiga fält'!R:T,3,FALSE)),IF($C$3="Customer unique",(VLOOKUP(I12,'Viktiga fält'!V:X,3,FALSE)),""))))))),"")</f>
        <v/>
      </c>
      <c r="N12" s="65"/>
      <c r="O12" s="137"/>
      <c r="P12" s="124"/>
      <c r="Q12" s="124"/>
      <c r="R12" s="62"/>
      <c r="S12" s="2"/>
      <c r="T12" s="2"/>
      <c r="U12" s="2"/>
      <c r="V12" s="2"/>
      <c r="W12" s="2"/>
      <c r="X12" s="2"/>
      <c r="Y12" s="2"/>
      <c r="Z12" s="2"/>
      <c r="AA12" s="2"/>
      <c r="AB12" s="2"/>
    </row>
    <row r="13" spans="1:41" ht="31.5" customHeight="1" outlineLevel="1" x14ac:dyDescent="0.25">
      <c r="A13" s="26">
        <v>13</v>
      </c>
      <c r="B13" s="215" t="s">
        <v>64</v>
      </c>
      <c r="C13" s="215"/>
      <c r="D13" s="22"/>
      <c r="E13" s="79" t="s">
        <v>40</v>
      </c>
      <c r="F13" s="27"/>
      <c r="G13" s="22" t="s">
        <v>66</v>
      </c>
      <c r="H13" s="121"/>
      <c r="I13" s="130" t="s">
        <v>67</v>
      </c>
      <c r="J13" s="130" t="s">
        <v>68</v>
      </c>
      <c r="K13" s="131" t="str">
        <f>IF(E13="- Choose from list -","",IF(E13="","",VLOOKUP(E13,VER!C:D,2,0)))</f>
        <v/>
      </c>
      <c r="L13" s="132" t="s">
        <v>69</v>
      </c>
      <c r="M13" s="133" t="str">
        <f>IFERROR((IF($C$3="Utensils",(VLOOKUP(I13,'Viktiga fält'!B:D,3,FALSE)),IF($C$3="Food",(VLOOKUP(I13,'Viktiga fält'!F:H,3,FALSE)),IF($C$3="Non Food",(VLOOKUP(I13,'Viktiga fält'!J:L,3,FALSE)),IF($C$3="Alcoholic beverages",(VLOOKUP(I13,'Viktiga fält'!N:P,3,FALSE)),IF($C$3="Fresh Fish",(VLOOKUP(I13,'Viktiga fält'!R:T,3,FALSE)),IF($C$3="Customer unique",(VLOOKUP(I13,'Viktiga fält'!V:X,3,FALSE)),""))))))),"")</f>
        <v>Ja</v>
      </c>
      <c r="N13" s="82" t="str">
        <f>IF(E13="- Choose from list -","Nej",IF(E13="","Nej","Ja"))</f>
        <v>Nej</v>
      </c>
      <c r="O13" s="133" t="str">
        <f t="shared" ref="O13:O107" si="1">IF((AND(M13="ja",N13="Nej")),"Ja","Nej")</f>
        <v>Ja</v>
      </c>
      <c r="P13" s="137"/>
      <c r="Q13" s="137"/>
      <c r="R13" s="65"/>
      <c r="S13" s="2"/>
      <c r="T13" s="2"/>
      <c r="U13" s="2"/>
      <c r="V13" s="2"/>
      <c r="W13" s="2"/>
      <c r="X13" s="2"/>
      <c r="Y13" s="2"/>
      <c r="Z13" s="2"/>
      <c r="AA13" s="2"/>
      <c r="AB13" s="2"/>
      <c r="AC13" s="3"/>
      <c r="AF13" s="3"/>
      <c r="AI13" s="3"/>
      <c r="AL13" s="3"/>
      <c r="AO13" s="3"/>
    </row>
    <row r="14" spans="1:41" ht="31.5" customHeight="1" outlineLevel="1" x14ac:dyDescent="0.25">
      <c r="A14" s="26">
        <v>14</v>
      </c>
      <c r="B14" s="215" t="s">
        <v>70</v>
      </c>
      <c r="C14" s="215"/>
      <c r="D14" s="22"/>
      <c r="E14" s="28"/>
      <c r="F14" s="27"/>
      <c r="G14" s="22" t="s">
        <v>71</v>
      </c>
      <c r="H14" s="121"/>
      <c r="I14" s="130" t="s">
        <v>72</v>
      </c>
      <c r="J14" s="130" t="s">
        <v>73</v>
      </c>
      <c r="K14" s="138" t="str">
        <f>IF(E14="","",E14)</f>
        <v/>
      </c>
      <c r="L14" s="139"/>
      <c r="M14" s="133" t="str">
        <f>IFERROR((IF($C$3="Utensils",(VLOOKUP(I14,'Viktiga fält'!B:D,3,FALSE)),IF($C$3="Food",(VLOOKUP(I14,'Viktiga fält'!F:H,3,FALSE)),IF($C$3="Non Food",(VLOOKUP(I14,'Viktiga fält'!J:L,3,FALSE)),IF($C$3="Alcoholic beverages",(VLOOKUP(I14,'Viktiga fält'!N:P,3,FALSE)),IF($C$3="Fresh Fish",(VLOOKUP(I14,'Viktiga fält'!R:T,3,FALSE)),IF($C$3="Customer unique",(VLOOKUP(I14,'Viktiga fält'!V:X,3,FALSE)),""))))))),"")</f>
        <v>Ja</v>
      </c>
      <c r="N14" s="61" t="str">
        <f>IF(E14="","Nej","Ja")</f>
        <v>Nej</v>
      </c>
      <c r="O14" s="133" t="str">
        <f t="shared" si="1"/>
        <v>Ja</v>
      </c>
      <c r="P14" s="151"/>
      <c r="Q14" s="151"/>
      <c r="R14" s="67"/>
      <c r="S14" s="2"/>
      <c r="T14" s="2"/>
      <c r="U14" s="2"/>
      <c r="V14" s="2"/>
      <c r="W14" s="2"/>
      <c r="X14" s="2"/>
      <c r="Y14" s="2"/>
      <c r="Z14" s="2"/>
      <c r="AA14" s="2"/>
      <c r="AB14" s="2"/>
    </row>
    <row r="15" spans="1:41" ht="17" customHeight="1" x14ac:dyDescent="0.25">
      <c r="A15" s="26">
        <v>15</v>
      </c>
      <c r="B15" s="25"/>
      <c r="C15" s="25"/>
      <c r="D15" s="25"/>
      <c r="E15" s="25"/>
      <c r="F15" s="27"/>
      <c r="G15" s="27"/>
      <c r="H15" s="121"/>
      <c r="I15" s="128"/>
      <c r="J15" s="128"/>
      <c r="K15" s="123"/>
      <c r="L15" s="123"/>
      <c r="M15" s="137" t="str">
        <f>IFERROR((IF($C$3="Utensils",(VLOOKUP(I15,'Viktiga fält'!B:D,3,FALSE)),IF($C$3="Food",(VLOOKUP(I15,'Viktiga fält'!F:H,3,FALSE)),IF($C$3="Non Food",(VLOOKUP(I15,'Viktiga fält'!J:L,3,FALSE)),IF($C$3="Alcoholic beverages",(VLOOKUP(I15,'Viktiga fält'!N:P,3,FALSE)),IF($C$3="Fresh Fish",(VLOOKUP(I15,'Viktiga fält'!R:T,3,FALSE)),IF($C$3="Customer unique",(VLOOKUP(I15,'Viktiga fält'!V:X,3,FALSE)),""))))))),"")</f>
        <v/>
      </c>
      <c r="N15" s="137"/>
      <c r="O15" s="137"/>
      <c r="P15" s="124"/>
      <c r="Q15" s="124"/>
      <c r="R15" s="62"/>
      <c r="S15" s="2"/>
      <c r="T15" s="2"/>
      <c r="U15" s="2"/>
      <c r="V15" s="2"/>
      <c r="W15" s="2"/>
      <c r="X15" s="2"/>
      <c r="Y15" s="2"/>
      <c r="Z15" s="2"/>
      <c r="AA15" s="2"/>
      <c r="AB15" s="2"/>
    </row>
    <row r="16" spans="1:41" ht="11.5" customHeight="1" x14ac:dyDescent="0.25">
      <c r="A16" s="26">
        <v>15</v>
      </c>
      <c r="B16" s="25"/>
      <c r="C16" s="25"/>
      <c r="D16" s="25"/>
      <c r="E16" s="25"/>
      <c r="F16" s="27"/>
      <c r="G16" s="27"/>
      <c r="H16" s="1"/>
      <c r="I16" s="56"/>
      <c r="J16" s="56"/>
      <c r="K16" s="211"/>
      <c r="L16" s="211"/>
      <c r="M16" s="65"/>
      <c r="N16" s="65"/>
      <c r="O16" s="65"/>
      <c r="P16" s="62"/>
      <c r="Q16" s="62"/>
      <c r="R16" s="62"/>
      <c r="S16" s="56"/>
      <c r="T16" s="56"/>
      <c r="U16" s="2"/>
      <c r="V16" s="2"/>
      <c r="W16" s="2"/>
      <c r="X16" s="2"/>
      <c r="Y16" s="2"/>
      <c r="Z16" s="2"/>
      <c r="AA16" s="2"/>
      <c r="AB16" s="2"/>
      <c r="AC16" s="2"/>
      <c r="AD16" s="2"/>
      <c r="AE16" s="2"/>
    </row>
    <row r="17" spans="1:44" ht="15.75" customHeight="1" x14ac:dyDescent="0.35">
      <c r="A17" s="26">
        <v>25</v>
      </c>
      <c r="B17" s="216" t="s">
        <v>3643</v>
      </c>
      <c r="C17" s="216"/>
      <c r="D17" s="24"/>
      <c r="E17" s="24"/>
      <c r="F17" s="30"/>
      <c r="G17" s="30"/>
      <c r="H17" s="1"/>
      <c r="I17" s="56"/>
      <c r="J17" s="56"/>
      <c r="K17" s="211"/>
      <c r="L17" s="211"/>
      <c r="M17" s="65"/>
      <c r="N17" s="65"/>
      <c r="O17" s="65"/>
      <c r="P17" s="62"/>
      <c r="Q17" s="62"/>
      <c r="R17" s="62"/>
      <c r="S17" s="56"/>
      <c r="T17" s="56"/>
      <c r="U17" s="2"/>
      <c r="V17" s="2"/>
      <c r="W17" s="2"/>
      <c r="X17" s="2"/>
      <c r="Y17" s="2"/>
      <c r="Z17" s="2"/>
      <c r="AA17" s="2"/>
      <c r="AB17" s="2"/>
      <c r="AC17" s="2"/>
      <c r="AD17" s="2"/>
      <c r="AE17" s="2"/>
    </row>
    <row r="18" spans="1:44" ht="15.75" customHeight="1" x14ac:dyDescent="0.25">
      <c r="B18" s="22"/>
      <c r="C18" s="22"/>
      <c r="D18" s="22"/>
      <c r="E18" s="22"/>
      <c r="F18" s="22"/>
      <c r="G18" s="22"/>
      <c r="H18" s="1"/>
      <c r="I18" s="56"/>
      <c r="J18" s="56"/>
      <c r="K18" s="211"/>
      <c r="L18" s="211"/>
      <c r="M18" s="65"/>
      <c r="N18" s="65"/>
      <c r="O18" s="65"/>
      <c r="P18" s="62"/>
      <c r="Q18" s="62"/>
      <c r="R18" s="62"/>
      <c r="S18" s="56"/>
      <c r="T18" s="56"/>
      <c r="U18" s="2"/>
      <c r="V18" s="2"/>
      <c r="W18" s="2"/>
      <c r="X18" s="2"/>
      <c r="Y18" s="2"/>
      <c r="Z18" s="2"/>
      <c r="AA18" s="2"/>
      <c r="AB18" s="2"/>
      <c r="AC18" s="2"/>
      <c r="AD18" s="2"/>
      <c r="AE18" s="2"/>
    </row>
    <row r="19" spans="1:44" ht="40" customHeight="1" outlineLevel="1" x14ac:dyDescent="0.25">
      <c r="A19" s="26">
        <v>13</v>
      </c>
      <c r="B19" s="215" t="s">
        <v>3633</v>
      </c>
      <c r="C19" s="215"/>
      <c r="D19" s="22"/>
      <c r="E19" s="79" t="s">
        <v>40</v>
      </c>
      <c r="F19" s="27"/>
      <c r="G19" s="22" t="s">
        <v>3665</v>
      </c>
      <c r="H19" s="1"/>
      <c r="I19" s="206" t="s">
        <v>3612</v>
      </c>
      <c r="J19" s="206" t="s">
        <v>3613</v>
      </c>
      <c r="K19" s="207" t="str">
        <f>IF(E19="- Choose from list -","",IF(E19="","",VLOOKUP(E19,VER!C:D,2,0)))</f>
        <v/>
      </c>
      <c r="L19" s="208" t="s">
        <v>69</v>
      </c>
      <c r="M19" s="133" t="str">
        <f>IFERROR((IF($C$3="Utensils",(VLOOKUP(I19,'Viktiga fält'!B:D,3,FALSE)),IF($C$3="Food",(VLOOKUP(I19,'Viktiga fält'!F:H,3,FALSE)),IF($C$3="Non Food",(VLOOKUP(I19,'Viktiga fält'!J:L,3,FALSE)),IF($C$3="Alcoholic beverages",(VLOOKUP(I19,'Viktiga fält'!N:P,3,FALSE)),IF($C$3="Fresh Fish",(VLOOKUP(I19,'Viktiga fält'!R:T,3,FALSE)),IF($C$3="Customer unique",(VLOOKUP(I19,'Viktiga fält'!V:X,3,FALSE)),""))))))),"")</f>
        <v/>
      </c>
      <c r="N19" s="82" t="str">
        <f>IF(E19="- Choose from list -","Nej",IF(E19="","Nej","Ja"))</f>
        <v>Nej</v>
      </c>
      <c r="O19" s="133" t="str">
        <f t="shared" ref="O19:O21" si="2">IF((AND(M19="ja",N19="Nej")),"Ja","Nej")</f>
        <v>Nej</v>
      </c>
      <c r="P19" s="65"/>
      <c r="Q19" s="65"/>
      <c r="R19" s="65"/>
      <c r="S19" s="20"/>
      <c r="T19" s="20"/>
      <c r="U19" s="2"/>
      <c r="V19" s="2"/>
      <c r="W19" s="2"/>
      <c r="X19" s="2"/>
      <c r="Y19" s="2"/>
      <c r="Z19" s="2"/>
      <c r="AA19" s="2"/>
      <c r="AB19" s="2"/>
      <c r="AC19" s="2"/>
      <c r="AD19" s="2"/>
      <c r="AE19" s="2"/>
      <c r="AF19" s="3"/>
      <c r="AI19" s="3"/>
      <c r="AL19" s="3"/>
      <c r="AO19" s="3"/>
      <c r="AR19" s="3"/>
    </row>
    <row r="20" spans="1:44" ht="15.75" customHeight="1" outlineLevel="1" x14ac:dyDescent="0.25">
      <c r="B20" s="215" t="s">
        <v>3634</v>
      </c>
      <c r="C20" s="215"/>
      <c r="D20" s="22"/>
      <c r="E20" s="79"/>
      <c r="F20" s="27"/>
      <c r="G20" s="22"/>
      <c r="H20" s="1"/>
      <c r="I20" s="206" t="s">
        <v>3614</v>
      </c>
      <c r="J20" s="206" t="s">
        <v>3666</v>
      </c>
      <c r="K20" s="138" t="str">
        <f>IF(E20="","",E20)</f>
        <v/>
      </c>
      <c r="L20" s="208"/>
      <c r="M20" s="133" t="str">
        <f>IFERROR((IF($C$3="Utensils",(VLOOKUP(I20,'Viktiga fält'!B:D,3,FALSE)),IF($C$3="Food",(VLOOKUP(I20,'Viktiga fält'!F:H,3,FALSE)),IF($C$3="Non Food",(VLOOKUP(I20,'Viktiga fält'!J:L,3,FALSE)),IF($C$3="Alcoholic beverages",(VLOOKUP(I20,'Viktiga fält'!N:P,3,FALSE)),IF($C$3="Fresh Fish",(VLOOKUP(I20,'Viktiga fält'!R:T,3,FALSE)),IF($C$3="Customer unique",(VLOOKUP(I20,'Viktiga fält'!V:X,3,FALSE)),""))))))),"")</f>
        <v/>
      </c>
      <c r="N20" s="61" t="str">
        <f>IF(E20="","Nej","Ja")</f>
        <v>Nej</v>
      </c>
      <c r="O20" s="133" t="str">
        <f t="shared" si="2"/>
        <v>Nej</v>
      </c>
      <c r="P20" s="65"/>
      <c r="Q20" s="65"/>
      <c r="R20" s="65"/>
      <c r="S20" s="20"/>
      <c r="T20" s="20"/>
      <c r="U20" s="2"/>
      <c r="V20" s="2"/>
      <c r="W20" s="2"/>
      <c r="X20" s="2"/>
      <c r="Y20" s="2"/>
      <c r="Z20" s="2"/>
      <c r="AA20" s="2"/>
      <c r="AB20" s="2"/>
      <c r="AC20" s="2"/>
      <c r="AD20" s="2"/>
      <c r="AE20" s="2"/>
      <c r="AF20" s="3"/>
      <c r="AI20" s="3"/>
      <c r="AL20" s="3"/>
      <c r="AO20" s="3"/>
      <c r="AR20" s="3"/>
    </row>
    <row r="21" spans="1:44" ht="35.5" customHeight="1" outlineLevel="1" x14ac:dyDescent="0.25">
      <c r="B21" s="215" t="s">
        <v>3635</v>
      </c>
      <c r="C21" s="215"/>
      <c r="D21" s="22"/>
      <c r="E21" s="79"/>
      <c r="F21" s="27"/>
      <c r="G21" s="22"/>
      <c r="H21" s="1"/>
      <c r="I21" s="206" t="s">
        <v>3615</v>
      </c>
      <c r="J21" s="206" t="s">
        <v>3616</v>
      </c>
      <c r="K21" s="138" t="str">
        <f>IF(E21="","",E21)</f>
        <v/>
      </c>
      <c r="L21" s="208"/>
      <c r="M21" s="133" t="str">
        <f>IFERROR((IF($C$3="Utensils",(VLOOKUP(I21,'Viktiga fält'!B:D,3,FALSE)),IF($C$3="Food",(VLOOKUP(I21,'Viktiga fält'!F:H,3,FALSE)),IF($C$3="Non Food",(VLOOKUP(I21,'Viktiga fält'!J:L,3,FALSE)),IF($C$3="Alcoholic beverages",(VLOOKUP(I21,'Viktiga fält'!N:P,3,FALSE)),IF($C$3="Fresh Fish",(VLOOKUP(I21,'Viktiga fält'!R:T,3,FALSE)),IF($C$3="Customer unique",(VLOOKUP(I21,'Viktiga fält'!V:X,3,FALSE)),""))))))),"")</f>
        <v/>
      </c>
      <c r="N21" s="61" t="str">
        <f>IF(E21="","Nej","Ja")</f>
        <v>Nej</v>
      </c>
      <c r="O21" s="133" t="str">
        <f t="shared" si="2"/>
        <v>Nej</v>
      </c>
      <c r="P21" s="65"/>
      <c r="Q21" s="65"/>
      <c r="R21" s="65"/>
      <c r="S21" s="20"/>
      <c r="T21" s="20"/>
      <c r="U21" s="2"/>
      <c r="V21" s="2"/>
      <c r="W21" s="2"/>
      <c r="X21" s="2"/>
      <c r="Y21" s="2"/>
      <c r="Z21" s="2"/>
      <c r="AA21" s="2"/>
      <c r="AB21" s="2"/>
      <c r="AC21" s="2"/>
      <c r="AD21" s="2"/>
      <c r="AE21" s="2"/>
      <c r="AF21" s="3"/>
      <c r="AI21" s="3"/>
      <c r="AL21" s="3"/>
      <c r="AO21" s="3"/>
      <c r="AR21" s="3"/>
    </row>
    <row r="22" spans="1:44" ht="15.5" customHeight="1" outlineLevel="1" x14ac:dyDescent="0.3">
      <c r="A22" s="26">
        <v>14</v>
      </c>
      <c r="B22" s="209">
        <v>1</v>
      </c>
      <c r="C22" s="53" t="s">
        <v>3636</v>
      </c>
      <c r="D22" s="22"/>
      <c r="E22" s="79" t="s">
        <v>40</v>
      </c>
      <c r="F22" s="27"/>
      <c r="G22" s="22"/>
      <c r="H22" s="1"/>
      <c r="I22" s="206" t="s">
        <v>3617</v>
      </c>
      <c r="J22" s="206" t="s">
        <v>3618</v>
      </c>
      <c r="K22" s="207" t="str">
        <f>IF(E22="- Choose from list -","",IF(E22="","",VLOOKUP(E22,VER!C:D,2,0)))</f>
        <v/>
      </c>
      <c r="L22" s="210" t="s">
        <v>69</v>
      </c>
      <c r="M22" s="133" t="str">
        <f>IFERROR((IF($C$3="Utensils",(VLOOKUP(I22,'Viktiga fält'!B:D,3,FALSE)),IF($C$3="Food",(VLOOKUP(I22,'Viktiga fält'!F:H,3,FALSE)),IF($C$3="Non Food",(VLOOKUP(I22,'Viktiga fält'!J:L,3,FALSE)),IF($C$3="Alcoholic beverages",(VLOOKUP(I22,'Viktiga fält'!N:P,3,FALSE)),IF($C$3="Fresh Fish",(VLOOKUP(I22,'Viktiga fält'!R:T,3,FALSE)),IF($C$3="Customer unique",(VLOOKUP(I22,'Viktiga fält'!V:X,3,FALSE)),""))))))),"")</f>
        <v/>
      </c>
      <c r="N22" s="82" t="str">
        <f>IF(E22="- Choose from list -","Nej",IF(E22="","Nej","Ja"))</f>
        <v>Nej</v>
      </c>
      <c r="O22" s="133" t="str">
        <f t="shared" ref="O22:O23" si="3">IF((AND(M22="ja",N22="Nej")),"Ja","Nej")</f>
        <v>Nej</v>
      </c>
      <c r="P22" s="67"/>
      <c r="Q22" s="67"/>
      <c r="R22" s="67"/>
      <c r="S22" s="20"/>
      <c r="T22" s="20"/>
      <c r="U22" s="2"/>
      <c r="V22" s="2"/>
      <c r="W22" s="2"/>
      <c r="X22" s="2"/>
      <c r="Y22" s="2"/>
      <c r="Z22" s="2"/>
      <c r="AA22" s="2"/>
      <c r="AB22" s="2"/>
      <c r="AC22" s="2"/>
      <c r="AD22" s="2"/>
      <c r="AE22" s="2"/>
    </row>
    <row r="23" spans="1:44" ht="15.5" customHeight="1" outlineLevel="1" x14ac:dyDescent="0.3">
      <c r="A23" s="26">
        <v>14</v>
      </c>
      <c r="B23" s="209"/>
      <c r="C23" s="53" t="s">
        <v>3637</v>
      </c>
      <c r="D23" s="22"/>
      <c r="E23" s="23"/>
      <c r="F23" s="27"/>
      <c r="G23" s="22"/>
      <c r="H23" s="1"/>
      <c r="I23" s="206" t="s">
        <v>3619</v>
      </c>
      <c r="J23" s="206" t="s">
        <v>3620</v>
      </c>
      <c r="K23" s="138" t="str">
        <f>IF(E23="","",E23)</f>
        <v/>
      </c>
      <c r="L23" s="210"/>
      <c r="M23" s="133" t="str">
        <f>IFERROR((IF($C$3="Utensils",(VLOOKUP(I23,'Viktiga fält'!B:D,3,FALSE)),IF($C$3="Food",(VLOOKUP(I23,'Viktiga fält'!F:H,3,FALSE)),IF($C$3="Non Food",(VLOOKUP(I23,'Viktiga fält'!J:L,3,FALSE)),IF($C$3="Alcoholic beverages",(VLOOKUP(I23,'Viktiga fält'!N:P,3,FALSE)),IF($C$3="Fresh Fish",(VLOOKUP(I23,'Viktiga fält'!R:T,3,FALSE)),IF($C$3="Customer unique",(VLOOKUP(I23,'Viktiga fält'!V:X,3,FALSE)),""))))))),"")</f>
        <v/>
      </c>
      <c r="N23" s="61" t="str">
        <f>IF(E23="","Nej","Ja")</f>
        <v>Nej</v>
      </c>
      <c r="O23" s="133" t="str">
        <f t="shared" si="3"/>
        <v>Nej</v>
      </c>
      <c r="P23" s="67"/>
      <c r="Q23" s="67"/>
      <c r="R23" s="67"/>
      <c r="S23" s="20"/>
      <c r="T23" s="20"/>
      <c r="U23" s="2"/>
      <c r="V23" s="2"/>
      <c r="W23" s="2"/>
      <c r="X23" s="2"/>
      <c r="Y23" s="2"/>
      <c r="Z23" s="2"/>
      <c r="AA23" s="2"/>
      <c r="AB23" s="2"/>
      <c r="AC23" s="2"/>
      <c r="AD23" s="2"/>
      <c r="AE23" s="2"/>
    </row>
    <row r="24" spans="1:44" ht="15.5" customHeight="1" outlineLevel="1" x14ac:dyDescent="0.3">
      <c r="A24" s="26">
        <v>14</v>
      </c>
      <c r="B24" s="209">
        <v>2</v>
      </c>
      <c r="C24" s="53" t="s">
        <v>3636</v>
      </c>
      <c r="D24" s="22"/>
      <c r="E24" s="79" t="s">
        <v>40</v>
      </c>
      <c r="F24" s="27"/>
      <c r="G24" s="22"/>
      <c r="H24" s="1"/>
      <c r="I24" s="206" t="s">
        <v>3617</v>
      </c>
      <c r="J24" s="206" t="s">
        <v>3621</v>
      </c>
      <c r="K24" s="207" t="str">
        <f>IF(E24="- Choose from list -","",IF(E24="","",VLOOKUP(E24,VER!C:D,2,0)))</f>
        <v/>
      </c>
      <c r="L24" s="210" t="s">
        <v>69</v>
      </c>
      <c r="M24" s="133" t="str">
        <f>IFERROR((IF($C$3="Utensils",(VLOOKUP(I24,'Viktiga fält'!B:D,3,FALSE)),IF($C$3="Food",(VLOOKUP(I24,'Viktiga fält'!F:H,3,FALSE)),IF($C$3="Non Food",(VLOOKUP(I24,'Viktiga fält'!J:L,3,FALSE)),IF($C$3="Alcoholic beverages",(VLOOKUP(I24,'Viktiga fält'!N:P,3,FALSE)),IF($C$3="Fresh Fish",(VLOOKUP(I24,'Viktiga fält'!R:T,3,FALSE)),IF($C$3="Customer unique",(VLOOKUP(I24,'Viktiga fält'!V:X,3,FALSE)),""))))))),"")</f>
        <v/>
      </c>
      <c r="N24" s="82" t="str">
        <f>IF(E24="- Choose from list -","Nej",IF(E24="","Nej","Ja"))</f>
        <v>Nej</v>
      </c>
      <c r="O24" s="133" t="str">
        <f t="shared" ref="O24:O25" si="4">IF((AND(M24="ja",N24="Nej")),"Ja","Nej")</f>
        <v>Nej</v>
      </c>
      <c r="P24" s="67"/>
      <c r="Q24" s="67"/>
      <c r="R24" s="67"/>
      <c r="S24" s="20"/>
      <c r="T24" s="20"/>
      <c r="U24" s="2"/>
      <c r="V24" s="2"/>
      <c r="W24" s="2"/>
      <c r="X24" s="2"/>
      <c r="Y24" s="2"/>
      <c r="Z24" s="2"/>
      <c r="AA24" s="2"/>
      <c r="AB24" s="2"/>
      <c r="AC24" s="2"/>
      <c r="AD24" s="2"/>
      <c r="AE24" s="2"/>
    </row>
    <row r="25" spans="1:44" ht="15.5" customHeight="1" outlineLevel="1" x14ac:dyDescent="0.3">
      <c r="A25" s="26">
        <v>14</v>
      </c>
      <c r="B25" s="209"/>
      <c r="C25" s="53" t="s">
        <v>3637</v>
      </c>
      <c r="D25" s="22"/>
      <c r="E25" s="23"/>
      <c r="F25" s="27"/>
      <c r="G25" s="22"/>
      <c r="H25" s="1"/>
      <c r="I25" s="206" t="s">
        <v>3619</v>
      </c>
      <c r="J25" s="206" t="s">
        <v>3622</v>
      </c>
      <c r="K25" s="138" t="str">
        <f>IF(E25="","",E25)</f>
        <v/>
      </c>
      <c r="L25" s="210"/>
      <c r="M25" s="133" t="str">
        <f>IFERROR((IF($C$3="Utensils",(VLOOKUP(I25,'Viktiga fält'!B:D,3,FALSE)),IF($C$3="Food",(VLOOKUP(I25,'Viktiga fält'!F:H,3,FALSE)),IF($C$3="Non Food",(VLOOKUP(I25,'Viktiga fält'!J:L,3,FALSE)),IF($C$3="Alcoholic beverages",(VLOOKUP(I25,'Viktiga fält'!N:P,3,FALSE)),IF($C$3="Fresh Fish",(VLOOKUP(I25,'Viktiga fält'!R:T,3,FALSE)),IF($C$3="Customer unique",(VLOOKUP(I25,'Viktiga fält'!V:X,3,FALSE)),""))))))),"")</f>
        <v/>
      </c>
      <c r="N25" s="61" t="str">
        <f>IF(E25="","Nej","Ja")</f>
        <v>Nej</v>
      </c>
      <c r="O25" s="133" t="str">
        <f t="shared" si="4"/>
        <v>Nej</v>
      </c>
      <c r="P25" s="67"/>
      <c r="Q25" s="67"/>
      <c r="R25" s="67"/>
      <c r="S25" s="20"/>
      <c r="T25" s="20"/>
      <c r="U25" s="2"/>
      <c r="V25" s="2"/>
      <c r="W25" s="2"/>
      <c r="X25" s="2"/>
      <c r="Y25" s="2"/>
      <c r="Z25" s="2"/>
      <c r="AA25" s="2"/>
      <c r="AB25" s="2"/>
      <c r="AC25" s="2"/>
      <c r="AD25" s="2"/>
      <c r="AE25" s="2"/>
    </row>
    <row r="26" spans="1:44" ht="15.5" customHeight="1" outlineLevel="1" x14ac:dyDescent="0.3">
      <c r="A26" s="26">
        <v>14</v>
      </c>
      <c r="B26" s="209">
        <v>3</v>
      </c>
      <c r="C26" s="53" t="s">
        <v>3636</v>
      </c>
      <c r="D26" s="22"/>
      <c r="E26" s="79" t="s">
        <v>40</v>
      </c>
      <c r="F26" s="27"/>
      <c r="G26" s="22"/>
      <c r="H26" s="1"/>
      <c r="I26" s="206" t="s">
        <v>3617</v>
      </c>
      <c r="J26" s="206" t="s">
        <v>3623</v>
      </c>
      <c r="K26" s="207" t="str">
        <f>IF(E26="- Choose from list -","",IF(E26="","",VLOOKUP(E26,VER!C:D,2,0)))</f>
        <v/>
      </c>
      <c r="L26" s="210" t="s">
        <v>69</v>
      </c>
      <c r="M26" s="133" t="str">
        <f>IFERROR((IF($C$3="Utensils",(VLOOKUP(I26,'Viktiga fält'!B:D,3,FALSE)),IF($C$3="Food",(VLOOKUP(I26,'Viktiga fält'!F:H,3,FALSE)),IF($C$3="Non Food",(VLOOKUP(I26,'Viktiga fält'!J:L,3,FALSE)),IF($C$3="Alcoholic beverages",(VLOOKUP(I26,'Viktiga fält'!N:P,3,FALSE)),IF($C$3="Fresh Fish",(VLOOKUP(I26,'Viktiga fält'!R:T,3,FALSE)),IF($C$3="Customer unique",(VLOOKUP(I26,'Viktiga fält'!V:X,3,FALSE)),""))))))),"")</f>
        <v/>
      </c>
      <c r="N26" s="82" t="str">
        <f>IF(E26="- Choose from list -","Nej",IF(E26="","Nej","Ja"))</f>
        <v>Nej</v>
      </c>
      <c r="O26" s="133" t="str">
        <f t="shared" ref="O26:O27" si="5">IF((AND(M26="ja",N26="Nej")),"Ja","Nej")</f>
        <v>Nej</v>
      </c>
      <c r="P26" s="67"/>
      <c r="Q26" s="67"/>
      <c r="R26" s="67"/>
      <c r="S26" s="20"/>
      <c r="T26" s="20"/>
      <c r="U26" s="2"/>
      <c r="V26" s="2"/>
      <c r="W26" s="2"/>
      <c r="X26" s="2"/>
      <c r="Y26" s="2"/>
      <c r="Z26" s="2"/>
      <c r="AA26" s="2"/>
      <c r="AB26" s="2"/>
      <c r="AC26" s="2"/>
      <c r="AD26" s="2"/>
      <c r="AE26" s="2"/>
    </row>
    <row r="27" spans="1:44" ht="15.5" customHeight="1" outlineLevel="1" x14ac:dyDescent="0.3">
      <c r="A27" s="26">
        <v>14</v>
      </c>
      <c r="B27" s="209"/>
      <c r="C27" s="53" t="s">
        <v>3637</v>
      </c>
      <c r="D27" s="22"/>
      <c r="E27" s="23"/>
      <c r="F27" s="27"/>
      <c r="G27" s="22"/>
      <c r="H27" s="1"/>
      <c r="I27" s="206" t="s">
        <v>3619</v>
      </c>
      <c r="J27" s="206" t="s">
        <v>3624</v>
      </c>
      <c r="K27" s="138" t="str">
        <f>IF(E27="","",E27)</f>
        <v/>
      </c>
      <c r="L27" s="210"/>
      <c r="M27" s="133" t="str">
        <f>IFERROR((IF($C$3="Utensils",(VLOOKUP(I27,'Viktiga fält'!B:D,3,FALSE)),IF($C$3="Food",(VLOOKUP(I27,'Viktiga fält'!F:H,3,FALSE)),IF($C$3="Non Food",(VLOOKUP(I27,'Viktiga fält'!J:L,3,FALSE)),IF($C$3="Alcoholic beverages",(VLOOKUP(I27,'Viktiga fält'!N:P,3,FALSE)),IF($C$3="Fresh Fish",(VLOOKUP(I27,'Viktiga fält'!R:T,3,FALSE)),IF($C$3="Customer unique",(VLOOKUP(I27,'Viktiga fält'!V:X,3,FALSE)),""))))))),"")</f>
        <v/>
      </c>
      <c r="N27" s="61" t="str">
        <f>IF(E27="","Nej","Ja")</f>
        <v>Nej</v>
      </c>
      <c r="O27" s="133" t="str">
        <f t="shared" si="5"/>
        <v>Nej</v>
      </c>
      <c r="P27" s="67"/>
      <c r="Q27" s="67"/>
      <c r="R27" s="67"/>
      <c r="S27" s="20"/>
      <c r="T27" s="20"/>
      <c r="U27" s="2"/>
      <c r="V27" s="2"/>
      <c r="W27" s="2"/>
      <c r="X27" s="2"/>
      <c r="Y27" s="2"/>
      <c r="Z27" s="2"/>
      <c r="AA27" s="2"/>
      <c r="AB27" s="2"/>
      <c r="AC27" s="2"/>
      <c r="AD27" s="2"/>
      <c r="AE27" s="2"/>
    </row>
    <row r="28" spans="1:44" ht="11.5" customHeight="1" x14ac:dyDescent="0.25">
      <c r="A28" s="26">
        <v>15</v>
      </c>
      <c r="B28" s="25"/>
      <c r="C28" s="25"/>
      <c r="D28" s="25"/>
      <c r="E28" s="25"/>
      <c r="F28" s="27"/>
      <c r="G28" s="27"/>
      <c r="H28" s="1"/>
      <c r="I28" s="56"/>
      <c r="J28" s="56"/>
      <c r="K28" s="211"/>
      <c r="L28" s="211"/>
      <c r="M28" s="65"/>
      <c r="N28" s="65"/>
      <c r="O28" s="65"/>
      <c r="P28" s="62"/>
      <c r="Q28" s="62"/>
      <c r="R28" s="62"/>
      <c r="S28" s="56"/>
      <c r="T28" s="56"/>
      <c r="U28" s="2"/>
      <c r="V28" s="2"/>
      <c r="W28" s="2"/>
      <c r="X28" s="2"/>
      <c r="Y28" s="2"/>
      <c r="Z28" s="2"/>
      <c r="AA28" s="2"/>
      <c r="AB28" s="2"/>
      <c r="AC28" s="2"/>
      <c r="AD28" s="2"/>
      <c r="AE28" s="2"/>
    </row>
    <row r="29" spans="1:44" ht="40" customHeight="1" outlineLevel="1" x14ac:dyDescent="0.25">
      <c r="A29" s="26">
        <v>13</v>
      </c>
      <c r="B29" s="215" t="s">
        <v>3633</v>
      </c>
      <c r="C29" s="215"/>
      <c r="D29" s="22"/>
      <c r="E29" s="79" t="s">
        <v>40</v>
      </c>
      <c r="F29" s="27"/>
      <c r="G29" s="22" t="s">
        <v>3665</v>
      </c>
      <c r="H29" s="1"/>
      <c r="I29" s="206" t="s">
        <v>3612</v>
      </c>
      <c r="J29" s="206" t="s">
        <v>3625</v>
      </c>
      <c r="K29" s="207" t="str">
        <f>IF(E29="- Choose from list -","",IF(E29="","",VLOOKUP(E29,VER!C:D,2,0)))</f>
        <v/>
      </c>
      <c r="L29" s="208" t="s">
        <v>69</v>
      </c>
      <c r="M29" s="133" t="str">
        <f>IFERROR((IF($C$3="Utensils",(VLOOKUP(I29,'Viktiga fält'!B:D,3,FALSE)),IF($C$3="Food",(VLOOKUP(I29,'Viktiga fält'!F:H,3,FALSE)),IF($C$3="Non Food",(VLOOKUP(I29,'Viktiga fält'!J:L,3,FALSE)),IF($C$3="Alcoholic beverages",(VLOOKUP(I29,'Viktiga fält'!N:P,3,FALSE)),IF($C$3="Fresh Fish",(VLOOKUP(I29,'Viktiga fält'!R:T,3,FALSE)),IF($C$3="Customer unique",(VLOOKUP(I29,'Viktiga fält'!V:X,3,FALSE)),""))))))),"")</f>
        <v/>
      </c>
      <c r="N29" s="82" t="str">
        <f>IF(E29="- Choose from list -","Nej",IF(E29="","Nej","Ja"))</f>
        <v>Nej</v>
      </c>
      <c r="O29" s="133" t="str">
        <f t="shared" ref="O29:O31" si="6">IF((AND(M29="ja",N29="Nej")),"Ja","Nej")</f>
        <v>Nej</v>
      </c>
      <c r="P29" s="65"/>
      <c r="Q29" s="65"/>
      <c r="R29" s="65"/>
      <c r="S29" s="20"/>
      <c r="T29" s="20"/>
      <c r="U29" s="2"/>
      <c r="V29" s="2"/>
      <c r="W29" s="2"/>
      <c r="X29" s="2"/>
      <c r="Y29" s="2"/>
      <c r="Z29" s="2"/>
      <c r="AA29" s="2"/>
      <c r="AB29" s="2"/>
      <c r="AC29" s="2"/>
      <c r="AD29" s="2"/>
      <c r="AE29" s="2"/>
      <c r="AF29" s="3"/>
      <c r="AI29" s="3"/>
      <c r="AL29" s="3"/>
      <c r="AO29" s="3"/>
      <c r="AR29" s="3"/>
    </row>
    <row r="30" spans="1:44" ht="15.75" customHeight="1" outlineLevel="1" x14ac:dyDescent="0.25">
      <c r="B30" s="215" t="s">
        <v>3634</v>
      </c>
      <c r="C30" s="215"/>
      <c r="D30" s="22"/>
      <c r="E30" s="79"/>
      <c r="F30" s="27"/>
      <c r="G30" s="22"/>
      <c r="H30" s="1"/>
      <c r="I30" s="206" t="s">
        <v>3614</v>
      </c>
      <c r="J30" s="206" t="s">
        <v>3667</v>
      </c>
      <c r="K30" s="138" t="str">
        <f>IF(E30="","",E30)</f>
        <v/>
      </c>
      <c r="L30" s="208"/>
      <c r="M30" s="133" t="str">
        <f>IFERROR((IF($C$3="Utensils",(VLOOKUP(I30,'Viktiga fält'!B:D,3,FALSE)),IF($C$3="Food",(VLOOKUP(I30,'Viktiga fält'!F:H,3,FALSE)),IF($C$3="Non Food",(VLOOKUP(I30,'Viktiga fält'!J:L,3,FALSE)),IF($C$3="Alcoholic beverages",(VLOOKUP(I30,'Viktiga fält'!N:P,3,FALSE)),IF($C$3="Fresh Fish",(VLOOKUP(I30,'Viktiga fält'!R:T,3,FALSE)),IF($C$3="Customer unique",(VLOOKUP(I30,'Viktiga fält'!V:X,3,FALSE)),""))))))),"")</f>
        <v/>
      </c>
      <c r="N30" s="61" t="str">
        <f>IF(E30="","Nej","Ja")</f>
        <v>Nej</v>
      </c>
      <c r="O30" s="133" t="str">
        <f t="shared" si="6"/>
        <v>Nej</v>
      </c>
      <c r="P30" s="65"/>
      <c r="Q30" s="65"/>
      <c r="R30" s="65"/>
      <c r="S30" s="20"/>
      <c r="T30" s="20"/>
      <c r="U30" s="2"/>
      <c r="V30" s="2"/>
      <c r="W30" s="2"/>
      <c r="X30" s="2"/>
      <c r="Y30" s="2"/>
      <c r="Z30" s="2"/>
      <c r="AA30" s="2"/>
      <c r="AB30" s="2"/>
      <c r="AC30" s="2"/>
      <c r="AD30" s="2"/>
      <c r="AE30" s="2"/>
      <c r="AF30" s="3"/>
      <c r="AI30" s="3"/>
      <c r="AL30" s="3"/>
      <c r="AO30" s="3"/>
      <c r="AR30" s="3"/>
    </row>
    <row r="31" spans="1:44" ht="35.5" customHeight="1" outlineLevel="1" x14ac:dyDescent="0.25">
      <c r="B31" s="215" t="s">
        <v>3635</v>
      </c>
      <c r="C31" s="215"/>
      <c r="D31" s="22"/>
      <c r="E31" s="79"/>
      <c r="F31" s="27"/>
      <c r="G31" s="22"/>
      <c r="H31" s="1"/>
      <c r="I31" s="206" t="s">
        <v>3615</v>
      </c>
      <c r="J31" s="206" t="s">
        <v>3626</v>
      </c>
      <c r="K31" s="138" t="str">
        <f>IF(E31="","",E31)</f>
        <v/>
      </c>
      <c r="L31" s="208"/>
      <c r="M31" s="133" t="str">
        <f>IFERROR((IF($C$3="Utensils",(VLOOKUP(I31,'Viktiga fält'!B:D,3,FALSE)),IF($C$3="Food",(VLOOKUP(I31,'Viktiga fält'!F:H,3,FALSE)),IF($C$3="Non Food",(VLOOKUP(I31,'Viktiga fält'!J:L,3,FALSE)),IF($C$3="Alcoholic beverages",(VLOOKUP(I31,'Viktiga fält'!N:P,3,FALSE)),IF($C$3="Fresh Fish",(VLOOKUP(I31,'Viktiga fält'!R:T,3,FALSE)),IF($C$3="Customer unique",(VLOOKUP(I31,'Viktiga fält'!V:X,3,FALSE)),""))))))),"")</f>
        <v/>
      </c>
      <c r="N31" s="61" t="str">
        <f>IF(E31="","Nej","Ja")</f>
        <v>Nej</v>
      </c>
      <c r="O31" s="133" t="str">
        <f t="shared" si="6"/>
        <v>Nej</v>
      </c>
      <c r="P31" s="65"/>
      <c r="Q31" s="65"/>
      <c r="R31" s="65"/>
      <c r="S31" s="20"/>
      <c r="T31" s="20"/>
      <c r="U31" s="2"/>
      <c r="V31" s="2"/>
      <c r="W31" s="2"/>
      <c r="X31" s="2"/>
      <c r="Y31" s="2"/>
      <c r="Z31" s="2"/>
      <c r="AA31" s="2"/>
      <c r="AB31" s="2"/>
      <c r="AC31" s="2"/>
      <c r="AD31" s="2"/>
      <c r="AE31" s="2"/>
      <c r="AF31" s="3"/>
      <c r="AI31" s="3"/>
      <c r="AL31" s="3"/>
      <c r="AO31" s="3"/>
      <c r="AR31" s="3"/>
    </row>
    <row r="32" spans="1:44" ht="15.5" customHeight="1" outlineLevel="1" x14ac:dyDescent="0.3">
      <c r="A32" s="26">
        <v>14</v>
      </c>
      <c r="B32" s="209">
        <v>1</v>
      </c>
      <c r="C32" s="53" t="s">
        <v>3636</v>
      </c>
      <c r="D32" s="22"/>
      <c r="E32" s="79" t="s">
        <v>40</v>
      </c>
      <c r="F32" s="27"/>
      <c r="G32" s="22"/>
      <c r="H32" s="1"/>
      <c r="I32" s="206" t="s">
        <v>3617</v>
      </c>
      <c r="J32" s="206" t="s">
        <v>3627</v>
      </c>
      <c r="K32" s="207" t="str">
        <f>IF(E32="- Choose from list -","",IF(E32="","",VLOOKUP(E32,VER!C:D,2,0)))</f>
        <v/>
      </c>
      <c r="L32" s="210" t="s">
        <v>69</v>
      </c>
      <c r="M32" s="133" t="str">
        <f>IFERROR((IF($C$3="Utensils",(VLOOKUP(I32,'Viktiga fält'!B:D,3,FALSE)),IF($C$3="Food",(VLOOKUP(I32,'Viktiga fält'!F:H,3,FALSE)),IF($C$3="Non Food",(VLOOKUP(I32,'Viktiga fält'!J:L,3,FALSE)),IF($C$3="Alcoholic beverages",(VLOOKUP(I32,'Viktiga fält'!N:P,3,FALSE)),IF($C$3="Fresh Fish",(VLOOKUP(I32,'Viktiga fält'!R:T,3,FALSE)),IF($C$3="Customer unique",(VLOOKUP(I32,'Viktiga fält'!V:X,3,FALSE)),""))))))),"")</f>
        <v/>
      </c>
      <c r="N32" s="82" t="str">
        <f>IF(E32="- Choose from list -","Nej",IF(E32="","Nej","Ja"))</f>
        <v>Nej</v>
      </c>
      <c r="O32" s="133" t="str">
        <f t="shared" ref="O32:O33" si="7">IF((AND(M32="ja",N32="Nej")),"Ja","Nej")</f>
        <v>Nej</v>
      </c>
      <c r="P32" s="67"/>
      <c r="Q32" s="67"/>
      <c r="R32" s="67"/>
      <c r="S32" s="20"/>
      <c r="T32" s="20"/>
      <c r="U32" s="2"/>
      <c r="V32" s="2"/>
      <c r="W32" s="2"/>
      <c r="X32" s="2"/>
      <c r="Y32" s="2"/>
      <c r="Z32" s="2"/>
      <c r="AA32" s="2"/>
      <c r="AB32" s="2"/>
      <c r="AC32" s="2"/>
      <c r="AD32" s="2"/>
      <c r="AE32" s="2"/>
    </row>
    <row r="33" spans="1:31" ht="15.5" customHeight="1" outlineLevel="1" x14ac:dyDescent="0.3">
      <c r="A33" s="26">
        <v>14</v>
      </c>
      <c r="B33" s="209"/>
      <c r="C33" s="53" t="s">
        <v>3637</v>
      </c>
      <c r="D33" s="22"/>
      <c r="E33" s="23"/>
      <c r="F33" s="27"/>
      <c r="G33" s="22"/>
      <c r="H33" s="1"/>
      <c r="I33" s="206" t="s">
        <v>3619</v>
      </c>
      <c r="J33" s="206" t="s">
        <v>3628</v>
      </c>
      <c r="K33" s="138" t="str">
        <f>IF(E33="","",E33)</f>
        <v/>
      </c>
      <c r="L33" s="210"/>
      <c r="M33" s="133" t="str">
        <f>IFERROR((IF($C$3="Utensils",(VLOOKUP(I33,'Viktiga fält'!B:D,3,FALSE)),IF($C$3="Food",(VLOOKUP(I33,'Viktiga fält'!F:H,3,FALSE)),IF($C$3="Non Food",(VLOOKUP(I33,'Viktiga fält'!J:L,3,FALSE)),IF($C$3="Alcoholic beverages",(VLOOKUP(I33,'Viktiga fält'!N:P,3,FALSE)),IF($C$3="Fresh Fish",(VLOOKUP(I33,'Viktiga fält'!R:T,3,FALSE)),IF($C$3="Customer unique",(VLOOKUP(I33,'Viktiga fält'!V:X,3,FALSE)),""))))))),"")</f>
        <v/>
      </c>
      <c r="N33" s="61" t="str">
        <f>IF(E33="","Nej","Ja")</f>
        <v>Nej</v>
      </c>
      <c r="O33" s="133" t="str">
        <f t="shared" si="7"/>
        <v>Nej</v>
      </c>
      <c r="P33" s="67"/>
      <c r="Q33" s="67"/>
      <c r="R33" s="67"/>
      <c r="S33" s="20"/>
      <c r="T33" s="20"/>
      <c r="U33" s="2"/>
      <c r="V33" s="2"/>
      <c r="W33" s="2"/>
      <c r="X33" s="2"/>
      <c r="Y33" s="2"/>
      <c r="Z33" s="2"/>
      <c r="AA33" s="2"/>
      <c r="AB33" s="2"/>
      <c r="AC33" s="2"/>
      <c r="AD33" s="2"/>
      <c r="AE33" s="2"/>
    </row>
    <row r="34" spans="1:31" ht="15.5" customHeight="1" outlineLevel="1" x14ac:dyDescent="0.3">
      <c r="A34" s="26">
        <v>14</v>
      </c>
      <c r="B34" s="209">
        <v>2</v>
      </c>
      <c r="C34" s="53" t="s">
        <v>3636</v>
      </c>
      <c r="D34" s="22"/>
      <c r="E34" s="79" t="s">
        <v>40</v>
      </c>
      <c r="F34" s="27"/>
      <c r="G34" s="22"/>
      <c r="H34" s="1"/>
      <c r="I34" s="206" t="s">
        <v>3617</v>
      </c>
      <c r="J34" s="206" t="s">
        <v>3629</v>
      </c>
      <c r="K34" s="207" t="str">
        <f>IF(E34="- Choose from list -","",IF(E34="","",VLOOKUP(E34,VER!C:D,2,0)))</f>
        <v/>
      </c>
      <c r="L34" s="210" t="s">
        <v>69</v>
      </c>
      <c r="M34" s="133" t="str">
        <f>IFERROR((IF($C$3="Utensils",(VLOOKUP(I34,'Viktiga fält'!B:D,3,FALSE)),IF($C$3="Food",(VLOOKUP(I34,'Viktiga fält'!F:H,3,FALSE)),IF($C$3="Non Food",(VLOOKUP(I34,'Viktiga fält'!J:L,3,FALSE)),IF($C$3="Alcoholic beverages",(VLOOKUP(I34,'Viktiga fält'!N:P,3,FALSE)),IF($C$3="Fresh Fish",(VLOOKUP(I34,'Viktiga fält'!R:T,3,FALSE)),IF($C$3="Customer unique",(VLOOKUP(I34,'Viktiga fält'!V:X,3,FALSE)),""))))))),"")</f>
        <v/>
      </c>
      <c r="N34" s="82" t="str">
        <f>IF(E34="- Choose from list -","Nej",IF(E34="","Nej","Ja"))</f>
        <v>Nej</v>
      </c>
      <c r="O34" s="133" t="str">
        <f t="shared" ref="O34:O35" si="8">IF((AND(M34="ja",N34="Nej")),"Ja","Nej")</f>
        <v>Nej</v>
      </c>
      <c r="P34" s="67"/>
      <c r="Q34" s="67"/>
      <c r="R34" s="67"/>
      <c r="S34" s="20"/>
      <c r="T34" s="20"/>
      <c r="U34" s="2"/>
      <c r="V34" s="2"/>
      <c r="W34" s="2"/>
      <c r="X34" s="2"/>
      <c r="Y34" s="2"/>
      <c r="Z34" s="2"/>
      <c r="AA34" s="2"/>
      <c r="AB34" s="2"/>
      <c r="AC34" s="2"/>
      <c r="AD34" s="2"/>
      <c r="AE34" s="2"/>
    </row>
    <row r="35" spans="1:31" ht="15.5" customHeight="1" outlineLevel="1" x14ac:dyDescent="0.3">
      <c r="A35" s="26">
        <v>14</v>
      </c>
      <c r="B35" s="209"/>
      <c r="C35" s="53" t="s">
        <v>3637</v>
      </c>
      <c r="D35" s="22"/>
      <c r="E35" s="23"/>
      <c r="F35" s="27"/>
      <c r="G35" s="22"/>
      <c r="H35" s="1"/>
      <c r="I35" s="206" t="s">
        <v>3619</v>
      </c>
      <c r="J35" s="206" t="s">
        <v>3630</v>
      </c>
      <c r="K35" s="138" t="str">
        <f>IF(E35="","",E35)</f>
        <v/>
      </c>
      <c r="L35" s="210"/>
      <c r="M35" s="133" t="str">
        <f>IFERROR((IF($C$3="Utensils",(VLOOKUP(I35,'Viktiga fält'!B:D,3,FALSE)),IF($C$3="Food",(VLOOKUP(I35,'Viktiga fält'!F:H,3,FALSE)),IF($C$3="Non Food",(VLOOKUP(I35,'Viktiga fält'!J:L,3,FALSE)),IF($C$3="Alcoholic beverages",(VLOOKUP(I35,'Viktiga fält'!N:P,3,FALSE)),IF($C$3="Fresh Fish",(VLOOKUP(I35,'Viktiga fält'!R:T,3,FALSE)),IF($C$3="Customer unique",(VLOOKUP(I35,'Viktiga fält'!V:X,3,FALSE)),""))))))),"")</f>
        <v/>
      </c>
      <c r="N35" s="61" t="str">
        <f>IF(E35="","Nej","Ja")</f>
        <v>Nej</v>
      </c>
      <c r="O35" s="133" t="str">
        <f t="shared" si="8"/>
        <v>Nej</v>
      </c>
      <c r="P35" s="67"/>
      <c r="Q35" s="67"/>
      <c r="R35" s="67"/>
      <c r="S35" s="20"/>
      <c r="T35" s="20"/>
      <c r="U35" s="2"/>
      <c r="V35" s="2"/>
      <c r="W35" s="2"/>
      <c r="X35" s="2"/>
      <c r="Y35" s="2"/>
      <c r="Z35" s="2"/>
      <c r="AA35" s="2"/>
      <c r="AB35" s="2"/>
      <c r="AC35" s="2"/>
      <c r="AD35" s="2"/>
      <c r="AE35" s="2"/>
    </row>
    <row r="36" spans="1:31" ht="15.5" customHeight="1" outlineLevel="1" x14ac:dyDescent="0.3">
      <c r="A36" s="26">
        <v>14</v>
      </c>
      <c r="B36" s="209">
        <v>3</v>
      </c>
      <c r="C36" s="53" t="s">
        <v>3636</v>
      </c>
      <c r="D36" s="22"/>
      <c r="E36" s="79" t="s">
        <v>40</v>
      </c>
      <c r="F36" s="27"/>
      <c r="G36" s="22"/>
      <c r="H36" s="1"/>
      <c r="I36" s="206" t="s">
        <v>3617</v>
      </c>
      <c r="J36" s="206" t="s">
        <v>3631</v>
      </c>
      <c r="K36" s="207" t="str">
        <f>IF(E36="- Choose from list -","",IF(E36="","",VLOOKUP(E36,VER!C:D,2,0)))</f>
        <v/>
      </c>
      <c r="L36" s="210" t="s">
        <v>69</v>
      </c>
      <c r="M36" s="133" t="str">
        <f>IFERROR((IF($C$3="Utensils",(VLOOKUP(I36,'Viktiga fält'!B:D,3,FALSE)),IF($C$3="Food",(VLOOKUP(I36,'Viktiga fält'!F:H,3,FALSE)),IF($C$3="Non Food",(VLOOKUP(I36,'Viktiga fält'!J:L,3,FALSE)),IF($C$3="Alcoholic beverages",(VLOOKUP(I36,'Viktiga fält'!N:P,3,FALSE)),IF($C$3="Fresh Fish",(VLOOKUP(I36,'Viktiga fält'!R:T,3,FALSE)),IF($C$3="Customer unique",(VLOOKUP(I36,'Viktiga fält'!V:X,3,FALSE)),""))))))),"")</f>
        <v/>
      </c>
      <c r="N36" s="82" t="str">
        <f>IF(E36="- Choose from list -","Nej",IF(E36="","Nej","Ja"))</f>
        <v>Nej</v>
      </c>
      <c r="O36" s="133" t="str">
        <f t="shared" ref="O36:O37" si="9">IF((AND(M36="ja",N36="Nej")),"Ja","Nej")</f>
        <v>Nej</v>
      </c>
      <c r="P36" s="67"/>
      <c r="Q36" s="67"/>
      <c r="R36" s="67"/>
      <c r="S36" s="20"/>
      <c r="T36" s="20"/>
      <c r="U36" s="2"/>
      <c r="V36" s="2"/>
      <c r="W36" s="2"/>
      <c r="X36" s="2"/>
      <c r="Y36" s="2"/>
      <c r="Z36" s="2"/>
      <c r="AA36" s="2"/>
      <c r="AB36" s="2"/>
      <c r="AC36" s="2"/>
      <c r="AD36" s="2"/>
      <c r="AE36" s="2"/>
    </row>
    <row r="37" spans="1:31" ht="15.5" customHeight="1" outlineLevel="1" x14ac:dyDescent="0.3">
      <c r="A37" s="26">
        <v>14</v>
      </c>
      <c r="B37" s="209"/>
      <c r="C37" s="53" t="s">
        <v>3637</v>
      </c>
      <c r="D37" s="22"/>
      <c r="E37" s="23"/>
      <c r="F37" s="27"/>
      <c r="G37" s="22"/>
      <c r="H37" s="1"/>
      <c r="I37" s="206" t="s">
        <v>3619</v>
      </c>
      <c r="J37" s="206" t="s">
        <v>3632</v>
      </c>
      <c r="K37" s="138" t="str">
        <f>IF(E37="","",E37)</f>
        <v/>
      </c>
      <c r="L37" s="210"/>
      <c r="M37" s="133" t="str">
        <f>IFERROR((IF($C$3="Utensils",(VLOOKUP(I37,'Viktiga fält'!B:D,3,FALSE)),IF($C$3="Food",(VLOOKUP(I37,'Viktiga fält'!F:H,3,FALSE)),IF($C$3="Non Food",(VLOOKUP(I37,'Viktiga fält'!J:L,3,FALSE)),IF($C$3="Alcoholic beverages",(VLOOKUP(I37,'Viktiga fält'!N:P,3,FALSE)),IF($C$3="Fresh Fish",(VLOOKUP(I37,'Viktiga fält'!R:T,3,FALSE)),IF($C$3="Customer unique",(VLOOKUP(I37,'Viktiga fält'!V:X,3,FALSE)),""))))))),"")</f>
        <v/>
      </c>
      <c r="N37" s="61" t="str">
        <f>IF(E37="","Nej","Ja")</f>
        <v>Nej</v>
      </c>
      <c r="O37" s="133" t="str">
        <f t="shared" si="9"/>
        <v>Nej</v>
      </c>
      <c r="P37" s="67"/>
      <c r="Q37" s="67"/>
      <c r="R37" s="67"/>
      <c r="S37" s="20"/>
      <c r="T37" s="20"/>
      <c r="U37" s="2"/>
      <c r="V37" s="2"/>
      <c r="W37" s="2"/>
      <c r="X37" s="2"/>
      <c r="Y37" s="2"/>
      <c r="Z37" s="2"/>
      <c r="AA37" s="2"/>
      <c r="AB37" s="2"/>
      <c r="AC37" s="2"/>
      <c r="AD37" s="2"/>
      <c r="AE37" s="2"/>
    </row>
    <row r="38" spans="1:31" ht="17" customHeight="1" x14ac:dyDescent="0.25">
      <c r="A38" s="26">
        <v>15</v>
      </c>
      <c r="B38" s="25"/>
      <c r="C38" s="25"/>
      <c r="D38" s="25"/>
      <c r="E38" s="25"/>
      <c r="F38" s="27"/>
      <c r="G38" s="27"/>
      <c r="H38" s="121"/>
      <c r="I38" s="128"/>
      <c r="J38" s="128"/>
      <c r="K38" s="123"/>
      <c r="L38" s="123"/>
      <c r="M38" s="137" t="str">
        <f>IFERROR((IF($C$3="Utensils",(VLOOKUP(I38,'Viktiga fält'!B:D,3,FALSE)),IF($C$3="Food",(VLOOKUP(I38,'Viktiga fält'!F:H,3,FALSE)),IF($C$3="Non Food",(VLOOKUP(I38,'Viktiga fält'!J:L,3,FALSE)),IF($C$3="Alcoholic beverages",(VLOOKUP(I38,'Viktiga fält'!N:P,3,FALSE)),IF($C$3="Fresh Fish",(VLOOKUP(I38,'Viktiga fält'!R:T,3,FALSE)),IF($C$3="Customer unique",(VLOOKUP(I38,'Viktiga fält'!V:X,3,FALSE)),""))))))),"")</f>
        <v/>
      </c>
      <c r="N38" s="137"/>
      <c r="O38" s="137"/>
      <c r="P38" s="124"/>
      <c r="Q38" s="124"/>
      <c r="R38" s="62"/>
      <c r="S38" s="2"/>
      <c r="T38" s="2"/>
      <c r="U38" s="2"/>
      <c r="V38" s="2"/>
      <c r="W38" s="2"/>
      <c r="X38" s="2"/>
      <c r="Y38" s="2"/>
      <c r="Z38" s="2"/>
      <c r="AA38" s="2"/>
      <c r="AB38" s="2"/>
    </row>
    <row r="39" spans="1:31" ht="26" x14ac:dyDescent="0.25">
      <c r="A39" s="26">
        <v>16</v>
      </c>
      <c r="B39" s="217" t="s">
        <v>74</v>
      </c>
      <c r="C39" s="217"/>
      <c r="D39" s="217"/>
      <c r="E39" s="217"/>
      <c r="F39" s="217"/>
      <c r="G39" s="217"/>
      <c r="H39" s="121"/>
      <c r="I39" s="128"/>
      <c r="J39" s="128"/>
      <c r="K39" s="123"/>
      <c r="L39" s="123"/>
      <c r="M39" s="137" t="str">
        <f>IFERROR((IF($C$3="Utensils",(VLOOKUP(I39,'Viktiga fält'!B:D,3,FALSE)),IF($C$3="Food",(VLOOKUP(I39,'Viktiga fält'!F:H,3,FALSE)),IF($C$3="Non Food",(VLOOKUP(I39,'Viktiga fält'!J:L,3,FALSE)),IF($C$3="Alcoholic beverages",(VLOOKUP(I39,'Viktiga fält'!N:P,3,FALSE)),IF($C$3="Fresh Fish",(VLOOKUP(I39,'Viktiga fält'!R:T,3,FALSE)),IF($C$3="Customer unique",(VLOOKUP(I39,'Viktiga fält'!V:X,3,FALSE)),""))))))),"")</f>
        <v/>
      </c>
      <c r="N39" s="137"/>
      <c r="O39" s="137"/>
      <c r="P39" s="124"/>
      <c r="Q39" s="124"/>
      <c r="R39" s="62"/>
      <c r="S39" s="2"/>
      <c r="T39" s="2"/>
      <c r="U39" s="2"/>
      <c r="V39" s="2"/>
      <c r="W39" s="2"/>
      <c r="X39" s="2"/>
      <c r="Y39" s="2"/>
      <c r="Z39" s="2"/>
      <c r="AA39" s="2"/>
      <c r="AB39" s="2"/>
    </row>
    <row r="40" spans="1:31" ht="7.4" customHeight="1" x14ac:dyDescent="0.25">
      <c r="A40" s="26">
        <v>17</v>
      </c>
      <c r="B40" s="25"/>
      <c r="C40" s="25"/>
      <c r="D40" s="25"/>
      <c r="E40" s="25"/>
      <c r="F40" s="27"/>
      <c r="G40" s="27"/>
      <c r="H40" s="121"/>
      <c r="I40" s="128"/>
      <c r="J40" s="128"/>
      <c r="K40" s="123"/>
      <c r="L40" s="123"/>
      <c r="M40" s="137" t="str">
        <f>IFERROR((IF($C$3="Utensils",(VLOOKUP(I40,'Viktiga fält'!B:D,3,FALSE)),IF($C$3="Food",(VLOOKUP(I40,'Viktiga fält'!F:H,3,FALSE)),IF($C$3="Non Food",(VLOOKUP(I40,'Viktiga fält'!J:L,3,FALSE)),IF($C$3="Alcoholic beverages",(VLOOKUP(I40,'Viktiga fält'!N:P,3,FALSE)),IF($C$3="Fresh Fish",(VLOOKUP(I40,'Viktiga fält'!R:T,3,FALSE)),IF($C$3="Customer unique",(VLOOKUP(I40,'Viktiga fält'!V:X,3,FALSE)),""))))))),"")</f>
        <v/>
      </c>
      <c r="N40" s="137"/>
      <c r="O40" s="137"/>
      <c r="P40" s="124"/>
      <c r="Q40" s="124"/>
      <c r="R40" s="62"/>
      <c r="S40" s="2"/>
      <c r="T40" s="2"/>
      <c r="U40" s="2"/>
      <c r="V40" s="2"/>
      <c r="W40" s="2"/>
      <c r="X40" s="2"/>
      <c r="Y40" s="2"/>
      <c r="Z40" s="2"/>
      <c r="AA40" s="2"/>
      <c r="AB40" s="2"/>
    </row>
    <row r="41" spans="1:31" ht="47.25" customHeight="1" x14ac:dyDescent="0.25">
      <c r="A41" s="26">
        <v>18</v>
      </c>
      <c r="B41" s="215" t="s">
        <v>75</v>
      </c>
      <c r="C41" s="215"/>
      <c r="D41" s="22"/>
      <c r="E41" s="21"/>
      <c r="F41" s="27"/>
      <c r="G41" s="22" t="s">
        <v>76</v>
      </c>
      <c r="H41" s="121"/>
      <c r="I41" s="130" t="s">
        <v>77</v>
      </c>
      <c r="J41" s="130" t="s">
        <v>78</v>
      </c>
      <c r="K41" s="131" t="str">
        <f>IF(E41="","",E41)</f>
        <v/>
      </c>
      <c r="L41" s="132"/>
      <c r="M41" s="133" t="str">
        <f>IFERROR((IF($C$3="Utensils",(VLOOKUP(I41,'Viktiga fält'!B:D,3,FALSE)),IF($C$3="Food",(VLOOKUP(I41,'Viktiga fält'!F:H,3,FALSE)),IF($C$3="Non Food",(VLOOKUP(I41,'Viktiga fält'!J:L,3,FALSE)),IF($C$3="Alcoholic beverages",(VLOOKUP(I41,'Viktiga fält'!N:P,3,FALSE)),IF($C$3="Fresh Fish",(VLOOKUP(I41,'Viktiga fält'!R:T,3,FALSE)),IF($C$3="Customer unique",(VLOOKUP(I41,'Viktiga fält'!V:X,3,FALSE)),""))))))),"")</f>
        <v>Ja</v>
      </c>
      <c r="N41" s="61" t="str">
        <f>IF(E41="","Nej","Ja")</f>
        <v>Nej</v>
      </c>
      <c r="O41" s="133" t="str">
        <f t="shared" si="1"/>
        <v>Ja</v>
      </c>
      <c r="P41" s="137"/>
      <c r="Q41" s="137"/>
      <c r="R41" s="65"/>
      <c r="S41" s="2"/>
      <c r="T41" s="2"/>
      <c r="U41" s="2"/>
      <c r="V41" s="2"/>
      <c r="W41" s="2"/>
      <c r="X41" s="2"/>
      <c r="Y41" s="2"/>
      <c r="Z41" s="2"/>
      <c r="AA41" s="2"/>
      <c r="AB41" s="2"/>
    </row>
    <row r="42" spans="1:31" ht="31.5" customHeight="1" x14ac:dyDescent="0.25">
      <c r="A42" s="26">
        <v>19</v>
      </c>
      <c r="B42" s="215" t="s">
        <v>79</v>
      </c>
      <c r="C42" s="215"/>
      <c r="D42" s="29"/>
      <c r="E42" s="21"/>
      <c r="F42" s="27"/>
      <c r="G42" s="22" t="s">
        <v>80</v>
      </c>
      <c r="H42" s="121"/>
      <c r="I42" s="130" t="s">
        <v>81</v>
      </c>
      <c r="J42" s="130" t="s">
        <v>82</v>
      </c>
      <c r="K42" s="131" t="str">
        <f>IF(E42="","",E42)</f>
        <v/>
      </c>
      <c r="L42" s="132"/>
      <c r="M42" s="133" t="str">
        <f>IFERROR((IF($C$3="Utensils",(VLOOKUP(I42,'Viktiga fält'!B:D,3,FALSE)),IF($C$3="Food",(VLOOKUP(I42,'Viktiga fält'!F:H,3,FALSE)),IF($C$3="Non Food",(VLOOKUP(I42,'Viktiga fält'!J:L,3,FALSE)),IF($C$3="Alcoholic beverages",(VLOOKUP(I42,'Viktiga fält'!N:P,3,FALSE)),IF($C$3="Fresh Fish",(VLOOKUP(I42,'Viktiga fält'!R:T,3,FALSE)),IF($C$3="Customer unique",(VLOOKUP(I42,'Viktiga fält'!V:X,3,FALSE)),""))))))),"")</f>
        <v>Ja</v>
      </c>
      <c r="N42" s="61" t="str">
        <f>IF(E42="","Nej","Ja")</f>
        <v>Nej</v>
      </c>
      <c r="O42" s="133" t="str">
        <f t="shared" si="1"/>
        <v>Ja</v>
      </c>
      <c r="P42" s="137"/>
      <c r="Q42" s="137"/>
      <c r="R42" s="65"/>
      <c r="S42" s="2"/>
      <c r="T42" s="2"/>
      <c r="U42" s="2"/>
      <c r="V42" s="2"/>
      <c r="W42" s="2"/>
      <c r="X42" s="2"/>
      <c r="Y42" s="2"/>
      <c r="Z42" s="2"/>
      <c r="AA42" s="2"/>
      <c r="AB42" s="2"/>
      <c r="AD42" s="3"/>
    </row>
    <row r="43" spans="1:31" ht="15.75" customHeight="1" x14ac:dyDescent="0.25">
      <c r="A43" s="26">
        <v>20</v>
      </c>
      <c r="B43" s="215" t="s">
        <v>83</v>
      </c>
      <c r="C43" s="215"/>
      <c r="D43" s="22"/>
      <c r="E43" s="23"/>
      <c r="F43" s="27"/>
      <c r="G43" s="22" t="s">
        <v>84</v>
      </c>
      <c r="H43" s="121"/>
      <c r="I43" s="130" t="s">
        <v>85</v>
      </c>
      <c r="J43" s="130" t="s">
        <v>86</v>
      </c>
      <c r="K43" s="134" t="str">
        <f>IF(E43="","",E43)</f>
        <v/>
      </c>
      <c r="L43" s="135"/>
      <c r="M43" s="133" t="str">
        <f>IFERROR((IF($C$3="Utensils",(VLOOKUP(I43,'Viktiga fält'!B:D,3,FALSE)),IF($C$3="Food",(VLOOKUP(I43,'Viktiga fält'!F:H,3,FALSE)),IF($C$3="Non Food",(VLOOKUP(I43,'Viktiga fält'!J:L,3,FALSE)),IF($C$3="Alcoholic beverages",(VLOOKUP(I43,'Viktiga fält'!N:P,3,FALSE)),IF($C$3="Fresh Fish",(VLOOKUP(I43,'Viktiga fält'!R:T,3,FALSE)),IF($C$3="Customer unique",(VLOOKUP(I43,'Viktiga fält'!V:X,3,FALSE)),""))))))),"")</f>
        <v>Ja</v>
      </c>
      <c r="N43" s="61" t="str">
        <f>IF(E43="","Nej","Ja")</f>
        <v>Nej</v>
      </c>
      <c r="O43" s="133" t="str">
        <f>IF((AND(M43="ja",N43="Nej")),"Ja","Nej")</f>
        <v>Ja</v>
      </c>
      <c r="P43" s="150"/>
      <c r="Q43" s="150"/>
      <c r="R43" s="57"/>
      <c r="S43" s="2"/>
      <c r="T43" s="2"/>
      <c r="U43" s="2"/>
      <c r="V43" s="2"/>
      <c r="W43" s="2"/>
      <c r="X43" s="2"/>
      <c r="Y43" s="2"/>
      <c r="Z43" s="2"/>
      <c r="AA43" s="2"/>
      <c r="AB43" s="2"/>
      <c r="AC43" s="3"/>
    </row>
    <row r="44" spans="1:31" ht="15.75" customHeight="1" x14ac:dyDescent="0.25">
      <c r="A44" s="26">
        <v>21</v>
      </c>
      <c r="B44" s="215" t="s">
        <v>87</v>
      </c>
      <c r="C44" s="215"/>
      <c r="D44" s="22"/>
      <c r="E44" s="21"/>
      <c r="F44" s="27"/>
      <c r="G44" s="27"/>
      <c r="H44" s="121"/>
      <c r="I44" s="130" t="s">
        <v>88</v>
      </c>
      <c r="J44" s="130" t="s">
        <v>89</v>
      </c>
      <c r="K44" s="131" t="str">
        <f>IF(E44="","",E44)</f>
        <v/>
      </c>
      <c r="L44" s="132"/>
      <c r="M44" s="133" t="str">
        <f>IFERROR((IF($C$3="Utensils",(VLOOKUP(I44,'Viktiga fält'!B:D,3,FALSE)),IF($C$3="Food",(VLOOKUP(I44,'Viktiga fält'!F:H,3,FALSE)),IF($C$3="Non Food",(VLOOKUP(I44,'Viktiga fält'!J:L,3,FALSE)),IF($C$3="Alcoholic beverages",(VLOOKUP(I44,'Viktiga fält'!N:P,3,FALSE)),IF($C$3="Fresh Fish",(VLOOKUP(I44,'Viktiga fält'!R:T,3,FALSE)),IF($C$3="Customer unique",(VLOOKUP(I44,'Viktiga fält'!V:X,3,FALSE)),""))))))),"")</f>
        <v>Ja</v>
      </c>
      <c r="N44" s="61" t="str">
        <f>IF(E44="","Nej","Ja")</f>
        <v>Nej</v>
      </c>
      <c r="O44" s="133" t="str">
        <f t="shared" si="1"/>
        <v>Ja</v>
      </c>
      <c r="P44" s="137"/>
      <c r="Q44" s="137"/>
      <c r="R44" s="65"/>
      <c r="S44" s="2"/>
      <c r="T44" s="2"/>
      <c r="U44" s="2"/>
      <c r="V44" s="2"/>
      <c r="W44" s="2"/>
      <c r="X44" s="2"/>
      <c r="Y44" s="2"/>
      <c r="Z44" s="2"/>
      <c r="AA44" s="2"/>
      <c r="AB44" s="2"/>
      <c r="AE44" s="3"/>
    </row>
    <row r="45" spans="1:31" ht="15.75" customHeight="1" x14ac:dyDescent="0.25">
      <c r="A45" s="26">
        <v>22</v>
      </c>
      <c r="B45" s="215" t="s">
        <v>90</v>
      </c>
      <c r="C45" s="215"/>
      <c r="D45" s="22"/>
      <c r="E45" s="21"/>
      <c r="F45" s="27"/>
      <c r="G45" s="22" t="s">
        <v>91</v>
      </c>
      <c r="H45" s="121"/>
      <c r="I45" s="130" t="s">
        <v>92</v>
      </c>
      <c r="J45" s="130" t="s">
        <v>93</v>
      </c>
      <c r="K45" s="131" t="str">
        <f>IF(E45="","",E45)</f>
        <v/>
      </c>
      <c r="L45" s="132"/>
      <c r="M45" s="133" t="str">
        <f>IFERROR((IF($C$3="Utensils",(VLOOKUP(I45,'Viktiga fält'!B:D,3,FALSE)),IF($C$3="Food",(VLOOKUP(I45,'Viktiga fält'!F:H,3,FALSE)),IF($C$3="Non Food",(VLOOKUP(I45,'Viktiga fält'!J:L,3,FALSE)),IF($C$3="Alcoholic beverages",(VLOOKUP(I45,'Viktiga fält'!N:P,3,FALSE)),IF($C$3="Fresh Fish",(VLOOKUP(I45,'Viktiga fält'!R:T,3,FALSE)),IF($C$3="Customer unique",(VLOOKUP(I45,'Viktiga fält'!V:X,3,FALSE)),""))))))),"")</f>
        <v>Ja</v>
      </c>
      <c r="N45" s="61" t="str">
        <f>IF(E45="","Nej","Ja")</f>
        <v>Nej</v>
      </c>
      <c r="O45" s="133" t="str">
        <f t="shared" si="1"/>
        <v>Ja</v>
      </c>
      <c r="P45" s="137"/>
      <c r="Q45" s="137"/>
      <c r="R45" s="65"/>
      <c r="S45" s="2"/>
      <c r="T45" s="2"/>
      <c r="U45" s="2"/>
      <c r="V45" s="2"/>
      <c r="W45" s="2"/>
      <c r="X45" s="2"/>
      <c r="Y45" s="2"/>
      <c r="Z45" s="2"/>
      <c r="AA45" s="2"/>
      <c r="AB45" s="2"/>
    </row>
    <row r="46" spans="1:31" ht="15.75" customHeight="1" x14ac:dyDescent="0.25">
      <c r="A46" s="26">
        <v>23</v>
      </c>
      <c r="B46" s="215" t="s">
        <v>94</v>
      </c>
      <c r="C46" s="215"/>
      <c r="D46" s="22"/>
      <c r="E46" s="79" t="s">
        <v>40</v>
      </c>
      <c r="F46" s="27"/>
      <c r="G46" s="22" t="s">
        <v>95</v>
      </c>
      <c r="H46" s="121"/>
      <c r="I46" s="130" t="s">
        <v>96</v>
      </c>
      <c r="J46" s="130" t="s">
        <v>97</v>
      </c>
      <c r="K46" s="131" t="str">
        <f>IF(E46="- Choose from list -","",IF(E46="","",E46))</f>
        <v/>
      </c>
      <c r="L46" s="132" t="s">
        <v>98</v>
      </c>
      <c r="M46" s="133" t="str">
        <f>IFERROR((IF($C$3="Utensils",(VLOOKUP(I46,'Viktiga fält'!B:D,3,FALSE)),IF($C$3="Food",(VLOOKUP(I46,'Viktiga fält'!F:H,3,FALSE)),IF($C$3="Non Food",(VLOOKUP(I46,'Viktiga fält'!J:L,3,FALSE)),IF($C$3="Alcoholic beverages",(VLOOKUP(I46,'Viktiga fält'!N:P,3,FALSE)),IF($C$3="Fresh Fish",(VLOOKUP(I46,'Viktiga fält'!R:T,3,FALSE)),IF($C$3="Customer unique",(VLOOKUP(I46,'Viktiga fält'!V:X,3,FALSE)),""))))))),"")</f>
        <v/>
      </c>
      <c r="N46" s="82" t="str">
        <f>IF(E46="- Choose from list -","Nej",IF(E46="","Nej","Ja"))</f>
        <v>Nej</v>
      </c>
      <c r="O46" s="133" t="str">
        <f t="shared" si="1"/>
        <v>Nej</v>
      </c>
      <c r="P46" s="137"/>
      <c r="Q46" s="137"/>
      <c r="R46" s="65"/>
      <c r="S46" s="2"/>
      <c r="T46" s="2"/>
      <c r="U46" s="2"/>
      <c r="V46" s="2"/>
      <c r="W46" s="2"/>
      <c r="X46" s="2"/>
      <c r="Y46" s="2"/>
      <c r="Z46" s="2"/>
      <c r="AA46" s="2"/>
      <c r="AB46" s="2"/>
      <c r="AE46" s="3"/>
    </row>
    <row r="47" spans="1:31" ht="7.4" customHeight="1" x14ac:dyDescent="0.25">
      <c r="A47" s="26">
        <v>24</v>
      </c>
      <c r="B47" s="25"/>
      <c r="C47" s="25"/>
      <c r="D47" s="25"/>
      <c r="E47" s="25"/>
      <c r="F47" s="27"/>
      <c r="G47" s="27"/>
      <c r="H47" s="121"/>
      <c r="I47" s="128"/>
      <c r="J47" s="128"/>
      <c r="K47" s="123"/>
      <c r="L47" s="123"/>
      <c r="M47" s="137" t="str">
        <f>IFERROR((IF($C$3="Utensils",(VLOOKUP(I47,'Viktiga fält'!B:D,3,FALSE)),IF($C$3="Food",(VLOOKUP(I47,'Viktiga fält'!F:H,3,FALSE)),IF($C$3="Non Food",(VLOOKUP(I47,'Viktiga fält'!J:L,3,FALSE)),IF($C$3="Alcoholic beverages",(VLOOKUP(I47,'Viktiga fält'!N:P,3,FALSE)),IF($C$3="Fresh Fish",(VLOOKUP(I47,'Viktiga fält'!R:T,3,FALSE)),IF($C$3="Customer unique",(VLOOKUP(I47,'Viktiga fält'!V:X,3,FALSE)),""))))))),"")</f>
        <v/>
      </c>
      <c r="N47" s="137"/>
      <c r="O47" s="137"/>
      <c r="P47" s="124"/>
      <c r="Q47" s="124"/>
      <c r="R47" s="62"/>
      <c r="S47" s="2"/>
      <c r="T47" s="2"/>
      <c r="U47" s="2"/>
      <c r="V47" s="2"/>
      <c r="W47" s="2"/>
      <c r="X47" s="2"/>
      <c r="Y47" s="2"/>
      <c r="Z47" s="2"/>
      <c r="AA47" s="2"/>
      <c r="AB47" s="2"/>
    </row>
    <row r="48" spans="1:31" ht="15.75" customHeight="1" x14ac:dyDescent="0.35">
      <c r="A48" s="26">
        <v>25</v>
      </c>
      <c r="B48" s="216" t="s">
        <v>99</v>
      </c>
      <c r="C48" s="216"/>
      <c r="D48" s="24"/>
      <c r="E48" s="24"/>
      <c r="F48" s="30"/>
      <c r="G48" s="30"/>
      <c r="H48" s="121"/>
      <c r="I48" s="128"/>
      <c r="J48" s="128"/>
      <c r="K48" s="123"/>
      <c r="L48" s="123"/>
      <c r="M48" s="137" t="str">
        <f>IFERROR((IF($C$3="Utensils",(VLOOKUP(I48,'Viktiga fält'!B:D,3,FALSE)),IF($C$3="Food",(VLOOKUP(I48,'Viktiga fält'!F:H,3,FALSE)),IF($C$3="Non Food",(VLOOKUP(I48,'Viktiga fält'!J:L,3,FALSE)),IF($C$3="Alcoholic beverages",(VLOOKUP(I48,'Viktiga fält'!N:P,3,FALSE)),IF($C$3="Fresh Fish",(VLOOKUP(I48,'Viktiga fält'!R:T,3,FALSE)),IF($C$3="Customer unique",(VLOOKUP(I48,'Viktiga fält'!V:X,3,FALSE)),""))))))),"")</f>
        <v/>
      </c>
      <c r="N48" s="137"/>
      <c r="O48" s="137"/>
      <c r="P48" s="124"/>
      <c r="Q48" s="124"/>
      <c r="R48" s="62"/>
      <c r="S48" s="2"/>
      <c r="T48" s="2"/>
      <c r="U48" s="2"/>
      <c r="V48" s="2"/>
      <c r="W48" s="2"/>
      <c r="X48" s="2"/>
      <c r="Y48" s="2"/>
      <c r="Z48" s="2"/>
      <c r="AA48" s="2"/>
      <c r="AB48" s="2"/>
    </row>
    <row r="49" spans="1:35" ht="7.4" customHeight="1" outlineLevel="1" x14ac:dyDescent="0.25">
      <c r="A49" s="26">
        <v>26</v>
      </c>
      <c r="B49" s="25"/>
      <c r="C49" s="25"/>
      <c r="D49" s="25"/>
      <c r="E49" s="25"/>
      <c r="F49" s="27"/>
      <c r="G49" s="27"/>
      <c r="H49" s="121"/>
      <c r="I49" s="128"/>
      <c r="J49" s="128"/>
      <c r="K49" s="123"/>
      <c r="L49" s="123"/>
      <c r="M49" s="137" t="str">
        <f>IFERROR((IF($C$3="Utensils",(VLOOKUP(I49,'Viktiga fält'!B:D,3,FALSE)),IF($C$3="Food",(VLOOKUP(I49,'Viktiga fält'!F:H,3,FALSE)),IF($C$3="Non Food",(VLOOKUP(I49,'Viktiga fält'!J:L,3,FALSE)),IF($C$3="Alcoholic beverages",(VLOOKUP(I49,'Viktiga fält'!N:P,3,FALSE)),IF($C$3="Fresh Fish",(VLOOKUP(I49,'Viktiga fält'!R:T,3,FALSE)),IF($C$3="Customer unique",(VLOOKUP(I49,'Viktiga fält'!V:X,3,FALSE)),""))))))),"")</f>
        <v/>
      </c>
      <c r="N49" s="137"/>
      <c r="O49" s="137"/>
      <c r="P49" s="124"/>
      <c r="Q49" s="124"/>
      <c r="R49" s="62"/>
      <c r="S49" s="2"/>
      <c r="T49" s="2"/>
      <c r="U49" s="2"/>
      <c r="V49" s="2"/>
      <c r="W49" s="2"/>
      <c r="X49" s="2"/>
      <c r="Y49" s="2"/>
      <c r="Z49" s="2"/>
      <c r="AA49" s="2"/>
      <c r="AB49" s="2"/>
    </row>
    <row r="50" spans="1:35" ht="15.75" customHeight="1" outlineLevel="1" x14ac:dyDescent="0.25">
      <c r="A50" s="26">
        <v>27</v>
      </c>
      <c r="B50" s="215" t="s">
        <v>100</v>
      </c>
      <c r="C50" s="215"/>
      <c r="D50" s="22"/>
      <c r="E50" s="79" t="s">
        <v>40</v>
      </c>
      <c r="F50" s="27"/>
      <c r="G50" s="27"/>
      <c r="H50" s="121"/>
      <c r="I50" s="130" t="s">
        <v>101</v>
      </c>
      <c r="J50" s="130" t="s">
        <v>102</v>
      </c>
      <c r="K50" s="131" t="str">
        <f>IF(E50="- Choose from list -","",IF(E50="","",VLOOKUP(E50,VER!C:D,2,0)))</f>
        <v/>
      </c>
      <c r="L50" s="132" t="s">
        <v>69</v>
      </c>
      <c r="M50" s="133" t="str">
        <f>IFERROR((IF($C$3="Utensils",(VLOOKUP(I50,'Viktiga fält'!B:D,3,FALSE)),IF($C$3="Food",(VLOOKUP(I50,'Viktiga fält'!F:H,3,FALSE)),IF($C$3="Non Food",(VLOOKUP(I50,'Viktiga fält'!J:L,3,FALSE)),IF($C$3="Alcoholic beverages",(VLOOKUP(I50,'Viktiga fält'!N:P,3,FALSE)),IF($C$3="Fresh Fish",(VLOOKUP(I50,'Viktiga fält'!R:T,3,FALSE)),IF($C$3="Customer unique",(VLOOKUP(I50,'Viktiga fält'!V:X,3,FALSE)),""))))))),"")</f>
        <v/>
      </c>
      <c r="N50" s="82" t="str">
        <f>IF(E50="- Choose from list -","Nej",IF(E50="","Nej","Ja"))</f>
        <v>Nej</v>
      </c>
      <c r="O50" s="133" t="str">
        <f t="shared" si="1"/>
        <v>Nej</v>
      </c>
      <c r="P50" s="137"/>
      <c r="Q50" s="137"/>
      <c r="R50" s="65"/>
      <c r="S50" s="2"/>
      <c r="T50" s="2"/>
      <c r="U50" s="2"/>
      <c r="V50" s="2"/>
      <c r="W50" s="2"/>
      <c r="X50" s="2"/>
      <c r="Y50" s="2"/>
      <c r="Z50" s="2"/>
      <c r="AA50" s="2"/>
      <c r="AB50" s="2"/>
      <c r="AE50" s="3"/>
    </row>
    <row r="51" spans="1:35" ht="15.75" customHeight="1" outlineLevel="1" x14ac:dyDescent="0.25">
      <c r="A51" s="26">
        <v>28</v>
      </c>
      <c r="B51" s="215" t="s">
        <v>103</v>
      </c>
      <c r="C51" s="215"/>
      <c r="D51" s="22"/>
      <c r="E51" s="23"/>
      <c r="F51" s="27"/>
      <c r="G51" s="27"/>
      <c r="H51" s="121"/>
      <c r="I51" s="130" t="s">
        <v>104</v>
      </c>
      <c r="J51" s="130" t="s">
        <v>105</v>
      </c>
      <c r="K51" s="134" t="str">
        <f>IF(E51="","",E51)</f>
        <v/>
      </c>
      <c r="L51" s="135"/>
      <c r="M51" s="133" t="str">
        <f>IFERROR((IF($C$3="Utensils",(VLOOKUP(I51,'Viktiga fält'!B:D,3,FALSE)),IF($C$3="Food",(VLOOKUP(I51,'Viktiga fält'!F:H,3,FALSE)),IF($C$3="Non Food",(VLOOKUP(I51,'Viktiga fält'!J:L,3,FALSE)),IF($C$3="Alcoholic beverages",(VLOOKUP(I51,'Viktiga fält'!N:P,3,FALSE)),IF($C$3="Fresh Fish",(VLOOKUP(I51,'Viktiga fält'!R:T,3,FALSE)),IF($C$3="Customer unique",(VLOOKUP(I51,'Viktiga fält'!V:X,3,FALSE)),""))))))),"")</f>
        <v/>
      </c>
      <c r="N51" s="61" t="str">
        <f>IF(E51="","Nej","Ja")</f>
        <v>Nej</v>
      </c>
      <c r="O51" s="133" t="str">
        <f t="shared" si="1"/>
        <v>Nej</v>
      </c>
      <c r="P51" s="150"/>
      <c r="Q51" s="150"/>
      <c r="R51" s="57"/>
      <c r="S51" s="2"/>
      <c r="T51" s="2"/>
      <c r="U51" s="2"/>
      <c r="V51" s="2"/>
      <c r="W51" s="2"/>
      <c r="X51" s="2"/>
      <c r="Y51" s="2"/>
      <c r="Z51" s="2"/>
      <c r="AA51" s="2"/>
      <c r="AB51" s="2"/>
      <c r="AE51" s="3"/>
    </row>
    <row r="52" spans="1:35" ht="12.5" customHeight="1" x14ac:dyDescent="0.25">
      <c r="A52" s="26">
        <v>29</v>
      </c>
      <c r="B52" s="25"/>
      <c r="C52" s="25"/>
      <c r="D52" s="25"/>
      <c r="E52" s="25"/>
      <c r="F52" s="27"/>
      <c r="G52" s="27"/>
      <c r="H52" s="121"/>
      <c r="I52" s="128"/>
      <c r="J52" s="128"/>
      <c r="K52" s="123"/>
      <c r="L52" s="123"/>
      <c r="M52" s="137" t="str">
        <f>IFERROR((IF($C$3="Utensils",(VLOOKUP(I52,'Viktiga fält'!B:D,3,FALSE)),IF($C$3="Food",(VLOOKUP(I52,'Viktiga fält'!F:H,3,FALSE)),IF($C$3="Non Food",(VLOOKUP(I52,'Viktiga fält'!J:L,3,FALSE)),IF($C$3="Alcoholic beverages",(VLOOKUP(I52,'Viktiga fält'!N:P,3,FALSE)),IF($C$3="Fresh Fish",(VLOOKUP(I52,'Viktiga fält'!R:T,3,FALSE)),IF($C$3="Customer unique",(VLOOKUP(I52,'Viktiga fält'!V:X,3,FALSE)),""))))))),"")</f>
        <v/>
      </c>
      <c r="N52" s="137"/>
      <c r="O52" s="137"/>
      <c r="P52" s="124"/>
      <c r="Q52" s="124"/>
      <c r="R52" s="62"/>
      <c r="S52" s="2"/>
      <c r="T52" s="2"/>
      <c r="U52" s="2"/>
      <c r="V52" s="2"/>
      <c r="W52" s="2"/>
      <c r="X52" s="2"/>
      <c r="Y52" s="2"/>
      <c r="Z52" s="2"/>
      <c r="AA52" s="2"/>
      <c r="AB52" s="2"/>
    </row>
    <row r="53" spans="1:35" ht="15.75" customHeight="1" x14ac:dyDescent="0.35">
      <c r="A53" s="26">
        <v>30</v>
      </c>
      <c r="B53" s="216" t="s">
        <v>106</v>
      </c>
      <c r="C53" s="216"/>
      <c r="D53" s="24"/>
      <c r="E53" s="24"/>
      <c r="F53" s="30"/>
      <c r="G53" s="30"/>
      <c r="H53" s="121"/>
      <c r="I53" s="128"/>
      <c r="J53" s="128"/>
      <c r="K53" s="123"/>
      <c r="L53" s="123"/>
      <c r="M53" s="137" t="str">
        <f>IFERROR((IF($C$3="Utensils",(VLOOKUP(I53,'Viktiga fält'!B:D,3,FALSE)),IF($C$3="Food",(VLOOKUP(I53,'Viktiga fält'!F:H,3,FALSE)),IF($C$3="Non Food",(VLOOKUP(I53,'Viktiga fält'!J:L,3,FALSE)),IF($C$3="Alcoholic beverages",(VLOOKUP(I53,'Viktiga fält'!N:P,3,FALSE)),IF($C$3="Fresh Fish",(VLOOKUP(I53,'Viktiga fält'!R:T,3,FALSE)),IF($C$3="Customer unique",(VLOOKUP(I53,'Viktiga fält'!V:X,3,FALSE)),""))))))),"")</f>
        <v/>
      </c>
      <c r="N53" s="137"/>
      <c r="O53" s="137"/>
      <c r="P53" s="124"/>
      <c r="Q53" s="124"/>
      <c r="R53" s="62"/>
      <c r="S53" s="2"/>
      <c r="T53" s="2"/>
      <c r="U53" s="2"/>
      <c r="V53" s="2"/>
      <c r="W53" s="2"/>
      <c r="X53" s="2"/>
      <c r="Y53" s="2"/>
      <c r="Z53" s="2"/>
      <c r="AA53" s="2"/>
      <c r="AB53" s="2"/>
    </row>
    <row r="54" spans="1:35" ht="7.4" customHeight="1" x14ac:dyDescent="0.25">
      <c r="A54" s="26">
        <v>31</v>
      </c>
      <c r="B54" s="25"/>
      <c r="C54" s="25"/>
      <c r="D54" s="25"/>
      <c r="E54" s="25"/>
      <c r="F54" s="27"/>
      <c r="G54" s="27"/>
      <c r="H54" s="121"/>
      <c r="I54" s="128"/>
      <c r="J54" s="128"/>
      <c r="K54" s="123"/>
      <c r="L54" s="123"/>
      <c r="M54" s="137" t="str">
        <f>IFERROR((IF($C$3="Utensils",(VLOOKUP(I54,'Viktiga fält'!B:D,3,FALSE)),IF($C$3="Food",(VLOOKUP(I54,'Viktiga fält'!F:H,3,FALSE)),IF($C$3="Non Food",(VLOOKUP(I54,'Viktiga fält'!J:L,3,FALSE)),IF($C$3="Alcoholic beverages",(VLOOKUP(I54,'Viktiga fält'!N:P,3,FALSE)),IF($C$3="Fresh Fish",(VLOOKUP(I54,'Viktiga fält'!R:T,3,FALSE)),IF($C$3="Customer unique",(VLOOKUP(I54,'Viktiga fält'!V:X,3,FALSE)),""))))))),"")</f>
        <v/>
      </c>
      <c r="N54" s="137"/>
      <c r="O54" s="137"/>
      <c r="P54" s="124"/>
      <c r="Q54" s="124"/>
      <c r="R54" s="62"/>
      <c r="S54" s="2"/>
      <c r="T54" s="2"/>
      <c r="U54" s="2"/>
      <c r="V54" s="2"/>
      <c r="W54" s="2"/>
      <c r="X54" s="2"/>
      <c r="Y54" s="2"/>
      <c r="Z54" s="2"/>
      <c r="AA54" s="2"/>
      <c r="AB54" s="2"/>
    </row>
    <row r="55" spans="1:35" ht="63" customHeight="1" x14ac:dyDescent="0.25">
      <c r="A55" s="26">
        <v>32</v>
      </c>
      <c r="B55" s="215" t="s">
        <v>107</v>
      </c>
      <c r="C55" s="215"/>
      <c r="D55" s="25"/>
      <c r="E55" s="21"/>
      <c r="F55" s="27"/>
      <c r="G55" s="22" t="s">
        <v>108</v>
      </c>
      <c r="H55" s="121"/>
      <c r="I55" s="130" t="s">
        <v>109</v>
      </c>
      <c r="J55" s="130" t="s">
        <v>110</v>
      </c>
      <c r="K55" s="131" t="str">
        <f>IF(E55="","",E55)</f>
        <v/>
      </c>
      <c r="L55" s="132"/>
      <c r="M55" s="133" t="str">
        <f>IFERROR((IF($C$3="Utensils",(VLOOKUP(I55,'Viktiga fält'!B:D,3,FALSE)),IF($C$3="Food",(VLOOKUP(I55,'Viktiga fält'!F:H,3,FALSE)),IF($C$3="Non Food",(VLOOKUP(I55,'Viktiga fält'!J:L,3,FALSE)),IF($C$3="Alcoholic beverages",(VLOOKUP(I55,'Viktiga fält'!N:P,3,FALSE)),IF($C$3="Fresh Fish",(VLOOKUP(I55,'Viktiga fält'!R:T,3,FALSE)),IF($C$3="Customer unique",(VLOOKUP(I55,'Viktiga fält'!V:X,3,FALSE)),""))))))),"")</f>
        <v>Ja</v>
      </c>
      <c r="N55" s="61" t="str">
        <f>IF(E55="","Nej","Ja")</f>
        <v>Nej</v>
      </c>
      <c r="O55" s="133" t="str">
        <f t="shared" si="1"/>
        <v>Ja</v>
      </c>
      <c r="P55" s="137"/>
      <c r="Q55" s="137"/>
      <c r="R55" s="65"/>
      <c r="S55" s="2"/>
      <c r="T55" s="2"/>
      <c r="U55" s="2"/>
      <c r="V55" s="2"/>
      <c r="W55" s="2"/>
      <c r="X55" s="2"/>
      <c r="Y55" s="2"/>
      <c r="Z55" s="2"/>
      <c r="AA55" s="2"/>
      <c r="AB55" s="2"/>
      <c r="AC55" s="3"/>
      <c r="AF55" s="3"/>
      <c r="AI55" s="3"/>
    </row>
    <row r="56" spans="1:35" ht="63" customHeight="1" x14ac:dyDescent="0.25">
      <c r="B56" s="215" t="s">
        <v>3604</v>
      </c>
      <c r="C56" s="215"/>
      <c r="D56" s="25"/>
      <c r="E56" s="21"/>
      <c r="F56" s="27"/>
      <c r="G56" s="22" t="s">
        <v>3394</v>
      </c>
      <c r="H56" s="121"/>
      <c r="I56" s="130" t="s">
        <v>3425</v>
      </c>
      <c r="J56" s="130" t="s">
        <v>3426</v>
      </c>
      <c r="K56" s="131" t="str">
        <f>IF(E56="","",E56)</f>
        <v/>
      </c>
      <c r="L56" s="132"/>
      <c r="M56" s="133" t="str">
        <f>IFERROR((IF($C$3="Utensils",(VLOOKUP(I56,'Viktiga fält'!B:D,3,FALSE)),IF($C$3="Food",(VLOOKUP(I56,'Viktiga fält'!F:H,3,FALSE)),IF($C$3="Non Food",(VLOOKUP(I56,'Viktiga fält'!J:L,3,FALSE)),IF($C$3="Alcoholic beverages",(VLOOKUP(I56,'Viktiga fält'!N:P,3,FALSE)),IF($C$3="Fresh Fish",(VLOOKUP(I56,'Viktiga fält'!R:T,3,FALSE)),IF($C$3="Customer unique",(VLOOKUP(I56,'Viktiga fält'!V:X,3,FALSE)),""))))))),"")</f>
        <v/>
      </c>
      <c r="N56" s="61" t="str">
        <f>IF(E56="","Nej","Ja")</f>
        <v>Nej</v>
      </c>
      <c r="O56" s="133" t="str">
        <f t="shared" ref="O56" si="10">IF((AND(M56="ja",N56="Nej")),"Ja","Nej")</f>
        <v>Nej</v>
      </c>
      <c r="P56" s="137"/>
      <c r="Q56" s="137"/>
      <c r="R56" s="65"/>
      <c r="S56" s="2"/>
      <c r="T56" s="2"/>
      <c r="U56" s="2"/>
      <c r="V56" s="2"/>
      <c r="W56" s="2"/>
      <c r="X56" s="2"/>
      <c r="Y56" s="2"/>
      <c r="Z56" s="2"/>
      <c r="AA56" s="2"/>
      <c r="AB56" s="2"/>
      <c r="AC56" s="3"/>
      <c r="AF56" s="3"/>
      <c r="AI56" s="3"/>
    </row>
    <row r="57" spans="1:35" ht="7.4" customHeight="1" x14ac:dyDescent="0.25">
      <c r="A57" s="26">
        <v>33</v>
      </c>
      <c r="B57" s="25"/>
      <c r="C57" s="25"/>
      <c r="D57" s="25"/>
      <c r="E57" s="25"/>
      <c r="F57" s="27"/>
      <c r="G57" s="27"/>
      <c r="H57" s="121"/>
      <c r="I57" s="128"/>
      <c r="J57" s="128"/>
      <c r="K57" s="123"/>
      <c r="L57" s="123"/>
      <c r="M57" s="137" t="str">
        <f>IFERROR((IF($C$3="Utensils",(VLOOKUP(I57,'Viktiga fält'!B:D,3,FALSE)),IF($C$3="Food",(VLOOKUP(I57,'Viktiga fält'!F:H,3,FALSE)),IF($C$3="Non Food",(VLOOKUP(I57,'Viktiga fält'!J:L,3,FALSE)),IF($C$3="Alcoholic beverages",(VLOOKUP(I57,'Viktiga fält'!N:P,3,FALSE)),IF($C$3="Fresh Fish",(VLOOKUP(I57,'Viktiga fält'!R:T,3,FALSE)),IF($C$3="Customer unique",(VLOOKUP(I57,'Viktiga fält'!V:X,3,FALSE)),""))))))),"")</f>
        <v/>
      </c>
      <c r="N57" s="137"/>
      <c r="O57" s="137"/>
      <c r="P57" s="124"/>
      <c r="Q57" s="124"/>
      <c r="R57" s="62"/>
      <c r="S57" s="2"/>
      <c r="T57" s="2"/>
      <c r="U57" s="2"/>
      <c r="V57" s="2"/>
      <c r="W57" s="2"/>
      <c r="X57" s="2"/>
      <c r="Y57" s="2"/>
      <c r="Z57" s="2"/>
      <c r="AA57" s="2"/>
      <c r="AB57" s="2"/>
    </row>
    <row r="58" spans="1:35" ht="15.75" customHeight="1" x14ac:dyDescent="0.35">
      <c r="A58" s="26">
        <v>34</v>
      </c>
      <c r="B58" s="216" t="s">
        <v>111</v>
      </c>
      <c r="C58" s="216"/>
      <c r="D58" s="24"/>
      <c r="E58" s="24"/>
      <c r="F58" s="30"/>
      <c r="G58" s="30"/>
      <c r="H58" s="121"/>
      <c r="I58" s="128"/>
      <c r="J58" s="128"/>
      <c r="K58" s="123"/>
      <c r="L58" s="123"/>
      <c r="M58" s="137" t="str">
        <f>IFERROR((IF($C$3="Utensils",(VLOOKUP(I58,'Viktiga fält'!B:D,3,FALSE)),IF($C$3="Food",(VLOOKUP(I58,'Viktiga fält'!F:H,3,FALSE)),IF($C$3="Non Food",(VLOOKUP(I58,'Viktiga fält'!J:L,3,FALSE)),IF($C$3="Alcoholic beverages",(VLOOKUP(I58,'Viktiga fält'!N:P,3,FALSE)),IF($C$3="Fresh Fish",(VLOOKUP(I58,'Viktiga fält'!R:T,3,FALSE)),IF($C$3="Customer unique",(VLOOKUP(I58,'Viktiga fält'!V:X,3,FALSE)),""))))))),"")</f>
        <v/>
      </c>
      <c r="N58" s="137"/>
      <c r="O58" s="137"/>
      <c r="P58" s="124"/>
      <c r="Q58" s="124"/>
      <c r="R58" s="62"/>
      <c r="S58" s="2"/>
      <c r="T58" s="2"/>
      <c r="U58" s="2"/>
      <c r="V58" s="2"/>
      <c r="W58" s="2"/>
      <c r="X58" s="2"/>
      <c r="Y58" s="2"/>
      <c r="Z58" s="2"/>
      <c r="AA58" s="2"/>
      <c r="AB58" s="2"/>
    </row>
    <row r="59" spans="1:35" ht="7.4" customHeight="1" outlineLevel="1" x14ac:dyDescent="0.25">
      <c r="A59" s="26">
        <v>35</v>
      </c>
      <c r="B59" s="25"/>
      <c r="C59" s="25"/>
      <c r="D59" s="25"/>
      <c r="E59" s="25"/>
      <c r="F59" s="27"/>
      <c r="G59" s="27"/>
      <c r="H59" s="121"/>
      <c r="I59" s="128"/>
      <c r="J59" s="128"/>
      <c r="K59" s="123"/>
      <c r="L59" s="123"/>
      <c r="M59" s="137" t="str">
        <f>IFERROR((IF($C$3="Utensils",(VLOOKUP(I59,'Viktiga fält'!B:D,3,FALSE)),IF($C$3="Food",(VLOOKUP(I59,'Viktiga fält'!F:H,3,FALSE)),IF($C$3="Non Food",(VLOOKUP(I59,'Viktiga fält'!J:L,3,FALSE)),IF($C$3="Alcoholic beverages",(VLOOKUP(I59,'Viktiga fält'!N:P,3,FALSE)),IF($C$3="Fresh Fish",(VLOOKUP(I59,'Viktiga fält'!R:T,3,FALSE)),IF($C$3="Customer unique",(VLOOKUP(I59,'Viktiga fält'!V:X,3,FALSE)),""))))))),"")</f>
        <v/>
      </c>
      <c r="N59" s="137"/>
      <c r="O59" s="137"/>
      <c r="P59" s="124"/>
      <c r="Q59" s="124"/>
      <c r="R59" s="62"/>
      <c r="S59" s="2"/>
      <c r="T59" s="2"/>
      <c r="U59" s="2"/>
      <c r="V59" s="2"/>
      <c r="W59" s="2"/>
      <c r="X59" s="2"/>
      <c r="Y59" s="2"/>
      <c r="Z59" s="2"/>
      <c r="AA59" s="2"/>
      <c r="AB59" s="2"/>
    </row>
    <row r="60" spans="1:35" ht="15.75" customHeight="1" outlineLevel="1" x14ac:dyDescent="0.25">
      <c r="A60" s="26">
        <v>36</v>
      </c>
      <c r="B60" s="215" t="s">
        <v>112</v>
      </c>
      <c r="C60" s="215"/>
      <c r="D60" s="22"/>
      <c r="E60" s="79" t="s">
        <v>40</v>
      </c>
      <c r="F60" s="27"/>
      <c r="G60" s="27"/>
      <c r="H60" s="121"/>
      <c r="I60" s="130" t="s">
        <v>113</v>
      </c>
      <c r="J60" s="130" t="s">
        <v>114</v>
      </c>
      <c r="K60" s="131" t="str">
        <f>IF(E60="- Choose from list -","",IF(E60="","",VLOOKUP(E60,VER!C:D,2,0)))</f>
        <v/>
      </c>
      <c r="L60" s="132" t="s">
        <v>69</v>
      </c>
      <c r="M60" s="133" t="str">
        <f>IFERROR((IF($C$3="Utensils",(VLOOKUP(I60,'Viktiga fält'!B:D,3,FALSE)),IF($C$3="Food",(VLOOKUP(I60,'Viktiga fält'!F:H,3,FALSE)),IF($C$3="Non Food",(VLOOKUP(I60,'Viktiga fält'!J:L,3,FALSE)),IF($C$3="Alcoholic beverages",(VLOOKUP(I60,'Viktiga fält'!N:P,3,FALSE)),IF($C$3="Fresh Fish",(VLOOKUP(I60,'Viktiga fält'!R:T,3,FALSE)),IF($C$3="Customer unique",(VLOOKUP(I60,'Viktiga fält'!V:X,3,FALSE)),""))))))),"")</f>
        <v>Ja</v>
      </c>
      <c r="N60" s="82" t="str">
        <f>IF(E60="- Choose from list -","Nej",IF(E60="","Nej","Ja"))</f>
        <v>Nej</v>
      </c>
      <c r="O60" s="133" t="str">
        <f t="shared" si="1"/>
        <v>Ja</v>
      </c>
      <c r="P60" s="137"/>
      <c r="Q60" s="137"/>
      <c r="R60" s="65"/>
      <c r="S60" s="2"/>
      <c r="T60" s="2"/>
      <c r="U60" s="2"/>
      <c r="V60" s="2"/>
      <c r="W60" s="2"/>
      <c r="X60" s="2"/>
      <c r="Y60" s="2"/>
      <c r="Z60" s="2"/>
      <c r="AA60" s="2"/>
      <c r="AB60" s="2"/>
    </row>
    <row r="61" spans="1:35" ht="63" customHeight="1" outlineLevel="1" x14ac:dyDescent="0.25">
      <c r="A61" s="26">
        <v>37</v>
      </c>
      <c r="B61" s="215" t="s">
        <v>115</v>
      </c>
      <c r="C61" s="215"/>
      <c r="D61" s="22"/>
      <c r="E61" s="21"/>
      <c r="F61" s="27"/>
      <c r="G61" s="22" t="s">
        <v>116</v>
      </c>
      <c r="H61" s="121"/>
      <c r="I61" s="130" t="s">
        <v>117</v>
      </c>
      <c r="J61" s="130" t="s">
        <v>118</v>
      </c>
      <c r="K61" s="131" t="str">
        <f>IF(E61="","",E61)</f>
        <v/>
      </c>
      <c r="L61" s="132"/>
      <c r="M61" s="133" t="str">
        <f>IFERROR((IF($C$3="Utensils",(VLOOKUP(I61,'Viktiga fält'!B:D,3,FALSE)),IF($C$3="Food",(VLOOKUP(I61,'Viktiga fält'!F:H,3,FALSE)),IF($C$3="Non Food",(VLOOKUP(I61,'Viktiga fält'!J:L,3,FALSE)),IF($C$3="Alcoholic beverages",(VLOOKUP(I61,'Viktiga fält'!N:P,3,FALSE)),IF($C$3="Fresh Fish",(VLOOKUP(I61,'Viktiga fält'!R:T,3,FALSE)),IF($C$3="Customer unique",(VLOOKUP(I61,'Viktiga fält'!V:X,3,FALSE)),""))))))),"")</f>
        <v/>
      </c>
      <c r="N61" s="61" t="str">
        <f>IF(E61="","Nej","Ja")</f>
        <v>Nej</v>
      </c>
      <c r="O61" s="133" t="str">
        <f t="shared" si="1"/>
        <v>Nej</v>
      </c>
      <c r="P61" s="137"/>
      <c r="Q61" s="137"/>
      <c r="R61" s="65"/>
      <c r="S61" s="2"/>
      <c r="T61" s="2"/>
      <c r="U61" s="2"/>
      <c r="V61" s="2"/>
      <c r="W61" s="2"/>
      <c r="X61" s="2"/>
      <c r="Y61" s="2"/>
      <c r="Z61" s="2"/>
      <c r="AA61" s="2"/>
      <c r="AB61" s="2"/>
    </row>
    <row r="62" spans="1:35" ht="15.75" customHeight="1" outlineLevel="1" x14ac:dyDescent="0.25">
      <c r="A62" s="26">
        <v>38</v>
      </c>
      <c r="B62" s="215" t="s">
        <v>3644</v>
      </c>
      <c r="C62" s="215"/>
      <c r="D62" s="22"/>
      <c r="E62" s="21"/>
      <c r="F62" s="27"/>
      <c r="G62" s="114" t="s">
        <v>119</v>
      </c>
      <c r="H62" s="121"/>
      <c r="I62" s="130" t="s">
        <v>120</v>
      </c>
      <c r="J62" s="130" t="s">
        <v>121</v>
      </c>
      <c r="K62" s="131" t="str">
        <f>IF(E62="","",E62)</f>
        <v/>
      </c>
      <c r="L62" s="132"/>
      <c r="M62" s="133" t="str">
        <f>IFERROR((IF($C$3="Utensils",(VLOOKUP(I62,'Viktiga fält'!B:D,3,FALSE)),IF($C$3="Food",(VLOOKUP(I62,'Viktiga fält'!F:H,3,FALSE)),IF($C$3="Non Food",(VLOOKUP(I62,'Viktiga fält'!J:L,3,FALSE)),IF($C$3="Alcoholic beverages",(VLOOKUP(I62,'Viktiga fält'!N:P,3,FALSE)),IF($C$3="Fresh Fish",(VLOOKUP(I62,'Viktiga fält'!R:T,3,FALSE)),IF($C$3="Customer unique",(VLOOKUP(I62,'Viktiga fält'!V:X,3,FALSE)),""))))))),"")</f>
        <v/>
      </c>
      <c r="N62" s="61" t="str">
        <f>IF(E62="","Nej","Ja")</f>
        <v>Nej</v>
      </c>
      <c r="O62" s="133" t="str">
        <f t="shared" si="1"/>
        <v>Nej</v>
      </c>
      <c r="P62" s="137"/>
      <c r="Q62" s="137"/>
      <c r="R62" s="65"/>
      <c r="S62" s="2"/>
      <c r="T62" s="2"/>
      <c r="U62" s="2"/>
      <c r="V62" s="2"/>
      <c r="W62" s="2"/>
      <c r="X62" s="2"/>
      <c r="Y62" s="2"/>
      <c r="Z62" s="2"/>
      <c r="AA62" s="2"/>
      <c r="AB62" s="2"/>
    </row>
    <row r="63" spans="1:35" ht="15.75" customHeight="1" outlineLevel="1" x14ac:dyDescent="0.25">
      <c r="A63" s="26">
        <v>39</v>
      </c>
      <c r="B63" s="215" t="s">
        <v>3645</v>
      </c>
      <c r="C63" s="215"/>
      <c r="D63" s="22"/>
      <c r="E63" s="21"/>
      <c r="F63" s="27"/>
      <c r="G63" s="114" t="s">
        <v>119</v>
      </c>
      <c r="H63" s="121"/>
      <c r="I63" s="130" t="s">
        <v>120</v>
      </c>
      <c r="J63" s="130" t="s">
        <v>122</v>
      </c>
      <c r="K63" s="131" t="str">
        <f>IF(E63="","",E63)</f>
        <v/>
      </c>
      <c r="L63" s="132"/>
      <c r="M63" s="133" t="str">
        <f>IFERROR((IF($C$3="Utensils",(VLOOKUP(I63,'Viktiga fält'!B:D,3,FALSE)),IF($C$3="Food",(VLOOKUP(I63,'Viktiga fält'!F:H,3,FALSE)),IF($C$3="Non Food",(VLOOKUP(I63,'Viktiga fält'!J:L,3,FALSE)),IF($C$3="Alcoholic beverages",(VLOOKUP(I63,'Viktiga fält'!N:P,3,FALSE)),IF($C$3="Fresh Fish",(VLOOKUP(I63,'Viktiga fält'!R:T,3,FALSE)),IF($C$3="Customer unique",(VLOOKUP(I63,'Viktiga fält'!V:X,3,FALSE)),""))))))),"")</f>
        <v/>
      </c>
      <c r="N63" s="61" t="str">
        <f>IF(E63="","Nej","Ja")</f>
        <v>Nej</v>
      </c>
      <c r="O63" s="133" t="str">
        <f t="shared" si="1"/>
        <v>Nej</v>
      </c>
      <c r="P63" s="137"/>
      <c r="Q63" s="137"/>
      <c r="R63" s="65"/>
      <c r="S63" s="2"/>
      <c r="T63" s="2"/>
      <c r="U63" s="2"/>
      <c r="V63" s="2"/>
      <c r="W63" s="2"/>
      <c r="X63" s="2"/>
      <c r="Y63" s="2"/>
      <c r="Z63" s="2"/>
      <c r="AA63" s="2"/>
      <c r="AB63" s="2"/>
    </row>
    <row r="64" spans="1:35" ht="15.75" customHeight="1" outlineLevel="1" x14ac:dyDescent="0.25">
      <c r="A64" s="26">
        <v>40</v>
      </c>
      <c r="B64" s="215" t="s">
        <v>3646</v>
      </c>
      <c r="C64" s="215"/>
      <c r="D64" s="22"/>
      <c r="E64" s="21"/>
      <c r="F64" s="27"/>
      <c r="G64" s="114" t="s">
        <v>119</v>
      </c>
      <c r="H64" s="121"/>
      <c r="I64" s="130" t="s">
        <v>120</v>
      </c>
      <c r="J64" s="130" t="s">
        <v>123</v>
      </c>
      <c r="K64" s="131" t="str">
        <f>IF(E64="","",E64)</f>
        <v/>
      </c>
      <c r="L64" s="132"/>
      <c r="M64" s="133" t="str">
        <f>IFERROR((IF($C$3="Utensils",(VLOOKUP(I64,'Viktiga fält'!B:D,3,FALSE)),IF($C$3="Food",(VLOOKUP(I64,'Viktiga fält'!F:H,3,FALSE)),IF($C$3="Non Food",(VLOOKUP(I64,'Viktiga fält'!J:L,3,FALSE)),IF($C$3="Alcoholic beverages",(VLOOKUP(I64,'Viktiga fält'!N:P,3,FALSE)),IF($C$3="Fresh Fish",(VLOOKUP(I64,'Viktiga fält'!R:T,3,FALSE)),IF($C$3="Customer unique",(VLOOKUP(I64,'Viktiga fält'!V:X,3,FALSE)),""))))))),"")</f>
        <v/>
      </c>
      <c r="N64" s="61" t="str">
        <f>IF(E64="","Nej","Ja")</f>
        <v>Nej</v>
      </c>
      <c r="O64" s="133" t="str">
        <f t="shared" si="1"/>
        <v>Nej</v>
      </c>
      <c r="P64" s="137"/>
      <c r="Q64" s="137"/>
      <c r="R64" s="65"/>
      <c r="S64" s="2"/>
      <c r="T64" s="2"/>
      <c r="U64" s="2"/>
      <c r="V64" s="2"/>
      <c r="W64" s="2"/>
      <c r="X64" s="2"/>
      <c r="Y64" s="2"/>
      <c r="Z64" s="2"/>
      <c r="AA64" s="2"/>
      <c r="AB64" s="2"/>
    </row>
    <row r="65" spans="1:31" ht="15.75" customHeight="1" outlineLevel="1" x14ac:dyDescent="0.25">
      <c r="A65" s="26">
        <v>41</v>
      </c>
      <c r="B65" s="222" t="s">
        <v>3647</v>
      </c>
      <c r="C65" s="222"/>
      <c r="D65" s="22"/>
      <c r="E65" s="21"/>
      <c r="F65" s="27"/>
      <c r="G65" s="114" t="s">
        <v>119</v>
      </c>
      <c r="H65" s="121"/>
      <c r="I65" s="130" t="s">
        <v>120</v>
      </c>
      <c r="J65" s="130" t="s">
        <v>124</v>
      </c>
      <c r="K65" s="131" t="str">
        <f>IF(E65="","",E65)</f>
        <v/>
      </c>
      <c r="L65" s="132"/>
      <c r="M65" s="133" t="str">
        <f>IFERROR((IF($C$3="Utensils",(VLOOKUP(I65,'Viktiga fält'!B:D,3,FALSE)),IF($C$3="Food",(VLOOKUP(I65,'Viktiga fält'!F:H,3,FALSE)),IF($C$3="Non Food",(VLOOKUP(I65,'Viktiga fält'!J:L,3,FALSE)),IF($C$3="Alcoholic beverages",(VLOOKUP(I65,'Viktiga fält'!N:P,3,FALSE)),IF($C$3="Fresh Fish",(VLOOKUP(I65,'Viktiga fält'!R:T,3,FALSE)),IF($C$3="Customer unique",(VLOOKUP(I65,'Viktiga fält'!V:X,3,FALSE)),""))))))),"")</f>
        <v/>
      </c>
      <c r="N65" s="61" t="str">
        <f>IF(E65="","Nej","Ja")</f>
        <v>Nej</v>
      </c>
      <c r="O65" s="133" t="str">
        <f t="shared" si="1"/>
        <v>Nej</v>
      </c>
      <c r="P65" s="137"/>
      <c r="Q65" s="137"/>
      <c r="R65" s="65"/>
      <c r="S65" s="2"/>
      <c r="T65" s="2"/>
      <c r="U65" s="2"/>
      <c r="V65" s="2"/>
      <c r="W65" s="2"/>
      <c r="X65" s="2"/>
      <c r="Y65" s="2"/>
      <c r="Z65" s="2"/>
      <c r="AA65" s="2"/>
      <c r="AB65" s="2"/>
    </row>
    <row r="66" spans="1:31" ht="15.5" customHeight="1" x14ac:dyDescent="0.25">
      <c r="A66" s="26">
        <v>42</v>
      </c>
      <c r="B66" s="25"/>
      <c r="C66" s="25"/>
      <c r="D66" s="25"/>
      <c r="E66" s="25"/>
      <c r="F66" s="27"/>
      <c r="G66" s="27"/>
      <c r="H66" s="121"/>
      <c r="I66" s="128"/>
      <c r="J66" s="128"/>
      <c r="K66" s="123"/>
      <c r="L66" s="123"/>
      <c r="M66" s="137" t="str">
        <f>IFERROR((IF($C$3="Utensils",(VLOOKUP(I66,'Viktiga fält'!B:D,3,FALSE)),IF($C$3="Food",(VLOOKUP(I66,'Viktiga fält'!F:H,3,FALSE)),IF($C$3="Non Food",(VLOOKUP(I66,'Viktiga fält'!J:L,3,FALSE)),IF($C$3="Alcoholic beverages",(VLOOKUP(I66,'Viktiga fält'!N:P,3,FALSE)),IF($C$3="Fresh Fish",(VLOOKUP(I66,'Viktiga fält'!R:T,3,FALSE)),IF($C$3="Customer unique",(VLOOKUP(I66,'Viktiga fält'!V:X,3,FALSE)),""))))))),"")</f>
        <v/>
      </c>
      <c r="N66" s="137"/>
      <c r="O66" s="137"/>
      <c r="P66" s="124"/>
      <c r="Q66" s="124"/>
      <c r="R66" s="62"/>
      <c r="S66" s="2"/>
      <c r="T66" s="2"/>
      <c r="U66" s="2"/>
      <c r="V66" s="2"/>
      <c r="W66" s="2"/>
      <c r="X66" s="2"/>
      <c r="Y66" s="2"/>
      <c r="Z66" s="2"/>
      <c r="AA66" s="2"/>
      <c r="AB66" s="2"/>
    </row>
    <row r="67" spans="1:31" ht="15.75" customHeight="1" x14ac:dyDescent="0.35">
      <c r="A67" s="26">
        <v>43</v>
      </c>
      <c r="B67" s="216" t="s">
        <v>125</v>
      </c>
      <c r="C67" s="216"/>
      <c r="D67" s="24"/>
      <c r="E67" s="24"/>
      <c r="F67" s="30"/>
      <c r="G67" s="30"/>
      <c r="H67" s="121"/>
      <c r="I67" s="128"/>
      <c r="J67" s="128"/>
      <c r="K67" s="123"/>
      <c r="L67" s="123"/>
      <c r="M67" s="137" t="str">
        <f>IFERROR((IF($C$3="Utensils",(VLOOKUP(I67,'Viktiga fält'!B:D,3,FALSE)),IF($C$3="Food",(VLOOKUP(I67,'Viktiga fält'!F:H,3,FALSE)),IF($C$3="Non Food",(VLOOKUP(I67,'Viktiga fält'!J:L,3,FALSE)),IF($C$3="Alcoholic beverages",(VLOOKUP(I67,'Viktiga fält'!N:P,3,FALSE)),IF($C$3="Fresh Fish",(VLOOKUP(I67,'Viktiga fält'!R:T,3,FALSE)),IF($C$3="Customer unique",(VLOOKUP(I67,'Viktiga fält'!V:X,3,FALSE)),""))))))),"")</f>
        <v/>
      </c>
      <c r="N67" s="137"/>
      <c r="O67" s="137"/>
      <c r="P67" s="124"/>
      <c r="Q67" s="124"/>
      <c r="R67" s="62"/>
      <c r="S67" s="2"/>
      <c r="T67" s="2"/>
      <c r="U67" s="2"/>
      <c r="V67" s="2"/>
      <c r="W67" s="2"/>
      <c r="X67" s="2"/>
      <c r="Y67" s="2"/>
      <c r="Z67" s="2"/>
      <c r="AA67" s="2"/>
      <c r="AB67" s="2"/>
    </row>
    <row r="68" spans="1:31" ht="7.4" customHeight="1" outlineLevel="1" x14ac:dyDescent="0.25">
      <c r="A68" s="26">
        <v>44</v>
      </c>
      <c r="B68" s="25"/>
      <c r="C68" s="25"/>
      <c r="D68" s="25"/>
      <c r="E68" s="25"/>
      <c r="F68" s="27"/>
      <c r="G68" s="27"/>
      <c r="H68" s="121"/>
      <c r="I68" s="128"/>
      <c r="J68" s="128"/>
      <c r="K68" s="123"/>
      <c r="L68" s="123"/>
      <c r="M68" s="137" t="str">
        <f>IFERROR((IF($C$3="Utensils",(VLOOKUP(I68,'Viktiga fält'!B:D,3,FALSE)),IF($C$3="Food",(VLOOKUP(I68,'Viktiga fält'!F:H,3,FALSE)),IF($C$3="Non Food",(VLOOKUP(I68,'Viktiga fält'!J:L,3,FALSE)),IF($C$3="Alcoholic beverages",(VLOOKUP(I68,'Viktiga fält'!N:P,3,FALSE)),IF($C$3="Fresh Fish",(VLOOKUP(I68,'Viktiga fält'!R:T,3,FALSE)),IF($C$3="Customer unique",(VLOOKUP(I68,'Viktiga fält'!V:X,3,FALSE)),""))))))),"")</f>
        <v/>
      </c>
      <c r="N68" s="137"/>
      <c r="O68" s="137"/>
      <c r="P68" s="124"/>
      <c r="Q68" s="124"/>
      <c r="R68" s="62"/>
      <c r="S68" s="2"/>
      <c r="T68" s="2"/>
      <c r="U68" s="2"/>
      <c r="V68" s="2"/>
      <c r="W68" s="2"/>
      <c r="X68" s="2"/>
      <c r="Y68" s="2"/>
      <c r="Z68" s="2"/>
      <c r="AA68" s="2"/>
      <c r="AB68" s="2"/>
    </row>
    <row r="69" spans="1:31" ht="15.75" customHeight="1" outlineLevel="1" x14ac:dyDescent="0.25">
      <c r="A69" s="26">
        <v>45</v>
      </c>
      <c r="B69" s="215" t="s">
        <v>126</v>
      </c>
      <c r="C69" s="215"/>
      <c r="D69" s="22"/>
      <c r="E69" s="21"/>
      <c r="F69" s="27"/>
      <c r="G69" s="27"/>
      <c r="H69" s="121"/>
      <c r="I69" s="130" t="s">
        <v>127</v>
      </c>
      <c r="J69" s="130" t="s">
        <v>128</v>
      </c>
      <c r="K69" s="131" t="str">
        <f>IF(E69="","",E69)</f>
        <v/>
      </c>
      <c r="L69" s="132"/>
      <c r="M69" s="133" t="str">
        <f>IFERROR((IF($C$3="Utensils",(VLOOKUP(I69,'Viktiga fält'!B:D,3,FALSE)),IF($C$3="Food",(VLOOKUP(I69,'Viktiga fält'!F:H,3,FALSE)),IF($C$3="Non Food",(VLOOKUP(I69,'Viktiga fält'!J:L,3,FALSE)),IF($C$3="Alcoholic beverages",(VLOOKUP(I69,'Viktiga fält'!N:P,3,FALSE)),IF($C$3="Fresh Fish",(VLOOKUP(I69,'Viktiga fält'!R:T,3,FALSE)),IF($C$3="Customer unique",(VLOOKUP(I69,'Viktiga fält'!V:X,3,FALSE)),""))))))),"")</f>
        <v/>
      </c>
      <c r="N69" s="61" t="str">
        <f>IF(E69="","Nej","Ja")</f>
        <v>Nej</v>
      </c>
      <c r="O69" s="133" t="str">
        <f t="shared" si="1"/>
        <v>Nej</v>
      </c>
      <c r="P69" s="137"/>
      <c r="Q69" s="137"/>
      <c r="R69" s="65"/>
      <c r="S69" s="2"/>
      <c r="T69" s="2"/>
      <c r="U69" s="2"/>
      <c r="V69" s="2"/>
      <c r="W69" s="2"/>
      <c r="X69" s="2"/>
      <c r="Y69" s="2"/>
      <c r="Z69" s="2"/>
      <c r="AA69" s="2"/>
      <c r="AB69" s="2"/>
      <c r="AE69" s="3"/>
    </row>
    <row r="70" spans="1:31" ht="15.75" customHeight="1" outlineLevel="1" x14ac:dyDescent="0.25">
      <c r="A70" s="26">
        <v>46</v>
      </c>
      <c r="B70" s="215" t="s">
        <v>129</v>
      </c>
      <c r="C70" s="215"/>
      <c r="D70" s="22"/>
      <c r="E70" s="21"/>
      <c r="F70" s="27"/>
      <c r="G70" s="27"/>
      <c r="H70" s="121"/>
      <c r="I70" s="130" t="s">
        <v>130</v>
      </c>
      <c r="J70" s="130" t="s">
        <v>131</v>
      </c>
      <c r="K70" s="131" t="str">
        <f>IF(E70="","",E70)</f>
        <v/>
      </c>
      <c r="L70" s="132"/>
      <c r="M70" s="133" t="str">
        <f>IFERROR((IF($C$3="Utensils",(VLOOKUP(I70,'Viktiga fält'!B:D,3,FALSE)),IF($C$3="Food",(VLOOKUP(I70,'Viktiga fält'!F:H,3,FALSE)),IF($C$3="Non Food",(VLOOKUP(I70,'Viktiga fält'!J:L,3,FALSE)),IF($C$3="Alcoholic beverages",(VLOOKUP(I70,'Viktiga fält'!N:P,3,FALSE)),IF($C$3="Fresh Fish",(VLOOKUP(I70,'Viktiga fält'!R:T,3,FALSE)),IF($C$3="Customer unique",(VLOOKUP(I70,'Viktiga fält'!V:X,3,FALSE)),""))))))),"")</f>
        <v/>
      </c>
      <c r="N70" s="61" t="str">
        <f>IF(E70="","Nej","Ja")</f>
        <v>Nej</v>
      </c>
      <c r="O70" s="133" t="str">
        <f t="shared" si="1"/>
        <v>Nej</v>
      </c>
      <c r="P70" s="137"/>
      <c r="Q70" s="137"/>
      <c r="R70" s="65"/>
      <c r="S70" s="2"/>
      <c r="T70" s="2"/>
      <c r="U70" s="2"/>
      <c r="V70" s="2"/>
      <c r="W70" s="2"/>
      <c r="X70" s="2"/>
      <c r="Y70" s="2"/>
      <c r="Z70" s="2"/>
      <c r="AA70" s="2"/>
      <c r="AB70" s="2"/>
      <c r="AE70" s="3"/>
    </row>
    <row r="71" spans="1:31" ht="31.5" customHeight="1" outlineLevel="1" x14ac:dyDescent="0.25">
      <c r="A71" s="26">
        <v>47</v>
      </c>
      <c r="B71" s="215" t="s">
        <v>132</v>
      </c>
      <c r="C71" s="215"/>
      <c r="D71" s="22"/>
      <c r="E71" s="21"/>
      <c r="F71" s="27"/>
      <c r="G71" s="22" t="s">
        <v>133</v>
      </c>
      <c r="H71" s="121"/>
      <c r="I71" s="130" t="s">
        <v>134</v>
      </c>
      <c r="J71" s="130" t="s">
        <v>135</v>
      </c>
      <c r="K71" s="131" t="str">
        <f>IF(E71="","",E71)</f>
        <v/>
      </c>
      <c r="L71" s="132"/>
      <c r="M71" s="133" t="str">
        <f>IFERROR((IF($C$3="Utensils",(VLOOKUP(I71,'Viktiga fält'!B:D,3,FALSE)),IF($C$3="Food",(VLOOKUP(I71,'Viktiga fält'!F:H,3,FALSE)),IF($C$3="Non Food",(VLOOKUP(I71,'Viktiga fält'!J:L,3,FALSE)),IF($C$3="Alcoholic beverages",(VLOOKUP(I71,'Viktiga fält'!N:P,3,FALSE)),IF($C$3="Fresh Fish",(VLOOKUP(I71,'Viktiga fält'!R:T,3,FALSE)),IF($C$3="Customer unique",(VLOOKUP(I71,'Viktiga fält'!V:X,3,FALSE)),""))))))),"")</f>
        <v/>
      </c>
      <c r="N71" s="61" t="str">
        <f>IF(E71="","Nej","Ja")</f>
        <v>Nej</v>
      </c>
      <c r="O71" s="133" t="str">
        <f t="shared" si="1"/>
        <v>Nej</v>
      </c>
      <c r="P71" s="137"/>
      <c r="Q71" s="137"/>
      <c r="R71" s="65"/>
      <c r="S71" s="2"/>
      <c r="T71" s="2"/>
      <c r="U71" s="2"/>
      <c r="V71" s="2"/>
      <c r="W71" s="2"/>
      <c r="X71" s="2"/>
      <c r="Y71" s="2"/>
      <c r="Z71" s="2"/>
      <c r="AA71" s="2"/>
      <c r="AB71" s="2"/>
      <c r="AE71" s="3"/>
    </row>
    <row r="72" spans="1:31" ht="31.5" customHeight="1" outlineLevel="1" x14ac:dyDescent="0.25">
      <c r="B72" s="215" t="s">
        <v>3427</v>
      </c>
      <c r="C72" s="215"/>
      <c r="D72" s="22"/>
      <c r="E72" s="21" t="s">
        <v>40</v>
      </c>
      <c r="F72" s="27"/>
      <c r="G72" s="22"/>
      <c r="H72" s="121"/>
      <c r="I72" s="130" t="s">
        <v>3428</v>
      </c>
      <c r="J72" s="130" t="s">
        <v>3429</v>
      </c>
      <c r="K72" s="131" t="str">
        <f>IF(E72="- Choose from list -","",IF(E72="","",VLOOKUP(E72,VER!C:D,2,0)))</f>
        <v/>
      </c>
      <c r="L72" s="132" t="s">
        <v>69</v>
      </c>
      <c r="M72" s="133" t="str">
        <f>IFERROR((IF($C$3="Utensils",(VLOOKUP(I72,'Viktiga fält'!B:D,3,FALSE)),IF($C$3="Food",(VLOOKUP(I72,'Viktiga fält'!F:H,3,FALSE)),IF($C$3="Non Food",(VLOOKUP(I72,'Viktiga fält'!J:L,3,FALSE)),IF($C$3="Alcoholic beverages",(VLOOKUP(I72,'Viktiga fält'!N:P,3,FALSE)),IF($C$3="Fresh Fish",(VLOOKUP(I72,'Viktiga fält'!R:T,3,FALSE)),IF($C$3="Customer unique",(VLOOKUP(I72,'Viktiga fält'!V:X,3,FALSE)),""))))))),"")</f>
        <v/>
      </c>
      <c r="N72" s="61" t="str">
        <f>IF(E72="","Nej","Ja")</f>
        <v>Ja</v>
      </c>
      <c r="O72" s="133" t="str">
        <f t="shared" ref="O72" si="11">IF((AND(M72="ja",N72="Nej")),"Ja","Nej")</f>
        <v>Nej</v>
      </c>
      <c r="P72" s="137"/>
      <c r="Q72" s="137"/>
      <c r="R72" s="65"/>
      <c r="S72" s="2"/>
      <c r="T72" s="2"/>
      <c r="U72" s="2"/>
      <c r="V72" s="2"/>
      <c r="W72" s="2"/>
      <c r="X72" s="2"/>
      <c r="Y72" s="2"/>
      <c r="Z72" s="2"/>
      <c r="AA72" s="2"/>
      <c r="AB72" s="2"/>
      <c r="AE72" s="3"/>
    </row>
    <row r="73" spans="1:31" ht="15.5" customHeight="1" x14ac:dyDescent="0.25">
      <c r="A73" s="26">
        <v>48</v>
      </c>
      <c r="B73" s="25"/>
      <c r="C73" s="25"/>
      <c r="D73" s="25"/>
      <c r="E73" s="25"/>
      <c r="F73" s="27"/>
      <c r="G73" s="27"/>
      <c r="H73" s="121"/>
      <c r="I73" s="128"/>
      <c r="J73" s="128"/>
      <c r="K73" s="123"/>
      <c r="L73" s="123"/>
      <c r="M73" s="137" t="str">
        <f>IFERROR((IF($C$3="Utensils",(VLOOKUP(I73,'Viktiga fält'!B:D,3,FALSE)),IF($C$3="Food",(VLOOKUP(I73,'Viktiga fält'!F:H,3,FALSE)),IF($C$3="Non Food",(VLOOKUP(I73,'Viktiga fält'!J:L,3,FALSE)),IF($C$3="Alcoholic beverages",(VLOOKUP(I73,'Viktiga fält'!N:P,3,FALSE)),IF($C$3="Fresh Fish",(VLOOKUP(I73,'Viktiga fält'!R:T,3,FALSE)),IF($C$3="Customer unique",(VLOOKUP(I73,'Viktiga fält'!V:X,3,FALSE)),""))))))),"")</f>
        <v/>
      </c>
      <c r="N73" s="137"/>
      <c r="O73" s="137"/>
      <c r="P73" s="124"/>
      <c r="Q73" s="124"/>
      <c r="R73" s="62"/>
      <c r="S73" s="2"/>
      <c r="T73" s="2"/>
      <c r="U73" s="2"/>
      <c r="V73" s="2"/>
      <c r="W73" s="2"/>
      <c r="X73" s="2"/>
      <c r="Y73" s="2"/>
      <c r="Z73" s="2"/>
      <c r="AA73" s="2"/>
      <c r="AB73" s="2"/>
    </row>
    <row r="74" spans="1:31" ht="15.75" customHeight="1" x14ac:dyDescent="0.35">
      <c r="A74" s="26">
        <v>49</v>
      </c>
      <c r="B74" s="218" t="s">
        <v>136</v>
      </c>
      <c r="C74" s="218"/>
      <c r="D74" s="24"/>
      <c r="E74" s="24"/>
      <c r="F74" s="30"/>
      <c r="G74" s="30"/>
      <c r="H74" s="121"/>
      <c r="I74" s="128"/>
      <c r="J74" s="128"/>
      <c r="K74" s="123"/>
      <c r="L74" s="123"/>
      <c r="M74" s="137" t="str">
        <f>IFERROR((IF($C$3="Utensils",(VLOOKUP(I74,'Viktiga fält'!B:D,3,FALSE)),IF($C$3="Food",(VLOOKUP(I74,'Viktiga fält'!F:H,3,FALSE)),IF($C$3="Non Food",(VLOOKUP(I74,'Viktiga fält'!J:L,3,FALSE)),IF($C$3="Alcoholic beverages",(VLOOKUP(I74,'Viktiga fält'!N:P,3,FALSE)),IF($C$3="Fresh Fish",(VLOOKUP(I74,'Viktiga fält'!R:T,3,FALSE)),IF($C$3="Customer unique",(VLOOKUP(I74,'Viktiga fält'!V:X,3,FALSE)),""))))))),"")</f>
        <v/>
      </c>
      <c r="N74" s="137"/>
      <c r="O74" s="137"/>
      <c r="P74" s="124"/>
      <c r="Q74" s="124"/>
      <c r="R74" s="62"/>
      <c r="S74" s="2"/>
      <c r="T74" s="2"/>
      <c r="U74" s="2"/>
      <c r="V74" s="2"/>
      <c r="W74" s="2"/>
      <c r="X74" s="2"/>
      <c r="Y74" s="2"/>
      <c r="Z74" s="2"/>
      <c r="AA74" s="2"/>
      <c r="AB74" s="2"/>
    </row>
    <row r="75" spans="1:31" ht="7.4" customHeight="1" x14ac:dyDescent="0.25">
      <c r="A75" s="26">
        <v>50</v>
      </c>
      <c r="B75" s="25"/>
      <c r="C75" s="25"/>
      <c r="D75" s="25"/>
      <c r="E75" s="25"/>
      <c r="F75" s="27"/>
      <c r="G75" s="27"/>
      <c r="H75" s="121"/>
      <c r="I75" s="128"/>
      <c r="J75" s="128"/>
      <c r="K75" s="123"/>
      <c r="L75" s="123"/>
      <c r="M75" s="137" t="str">
        <f>IFERROR((IF($C$3="Utensils",(VLOOKUP(I75,'Viktiga fält'!B:D,3,FALSE)),IF($C$3="Food",(VLOOKUP(I75,'Viktiga fält'!F:H,3,FALSE)),IF($C$3="Non Food",(VLOOKUP(I75,'Viktiga fält'!J:L,3,FALSE)),IF($C$3="Alcoholic beverages",(VLOOKUP(I75,'Viktiga fält'!N:P,3,FALSE)),IF($C$3="Fresh Fish",(VLOOKUP(I75,'Viktiga fält'!R:T,3,FALSE)),IF($C$3="Customer unique",(VLOOKUP(I75,'Viktiga fält'!V:X,3,FALSE)),""))))))),"")</f>
        <v/>
      </c>
      <c r="N75" s="137"/>
      <c r="O75" s="137"/>
      <c r="P75" s="124"/>
      <c r="Q75" s="124"/>
      <c r="R75" s="62"/>
      <c r="S75" s="2"/>
      <c r="T75" s="2"/>
      <c r="U75" s="2"/>
      <c r="V75" s="2"/>
      <c r="W75" s="2"/>
      <c r="X75" s="2"/>
      <c r="Y75" s="2"/>
      <c r="Z75" s="2"/>
      <c r="AA75" s="2"/>
      <c r="AB75" s="2"/>
    </row>
    <row r="76" spans="1:31" ht="15.75" customHeight="1" x14ac:dyDescent="0.25">
      <c r="A76" s="26">
        <v>51</v>
      </c>
      <c r="B76" s="215" t="s">
        <v>137</v>
      </c>
      <c r="C76" s="215"/>
      <c r="D76" s="22"/>
      <c r="E76" s="79" t="s">
        <v>40</v>
      </c>
      <c r="F76" s="27"/>
      <c r="G76" s="27"/>
      <c r="H76" s="121"/>
      <c r="I76" s="130" t="s">
        <v>138</v>
      </c>
      <c r="J76" s="130" t="s">
        <v>139</v>
      </c>
      <c r="K76" s="131" t="str">
        <f>IF(E76="- Choose from list -","",IF(E76="","",VLOOKUP(E76,VER!C:D,2,0)))</f>
        <v/>
      </c>
      <c r="L76" s="132" t="s">
        <v>69</v>
      </c>
      <c r="M76" s="133" t="str">
        <f>IFERROR((IF($C$3="Utensils",(VLOOKUP(I76,'Viktiga fält'!B:D,3,FALSE)),IF($C$3="Food",(VLOOKUP(I76,'Viktiga fält'!F:H,3,FALSE)),IF($C$3="Non Food",(VLOOKUP(I76,'Viktiga fält'!J:L,3,FALSE)),IF($C$3="Alcoholic beverages",(VLOOKUP(I76,'Viktiga fält'!N:P,3,FALSE)),IF($C$3="Fresh Fish",(VLOOKUP(I76,'Viktiga fält'!R:T,3,FALSE)),IF($C$3="Customer unique",(VLOOKUP(I76,'Viktiga fält'!V:X,3,FALSE)),""))))))),"")</f>
        <v>Ja</v>
      </c>
      <c r="N76" s="82" t="str">
        <f>IF(E76="- Choose from list -","Nej",IF(E76="","Nej","Ja"))</f>
        <v>Nej</v>
      </c>
      <c r="O76" s="133" t="str">
        <f t="shared" si="1"/>
        <v>Ja</v>
      </c>
      <c r="P76" s="137"/>
      <c r="Q76" s="137"/>
      <c r="R76" s="65"/>
      <c r="S76" s="2"/>
      <c r="T76" s="2"/>
      <c r="U76" s="2"/>
      <c r="V76" s="2"/>
      <c r="W76" s="2"/>
      <c r="X76" s="2"/>
      <c r="Y76" s="2"/>
      <c r="Z76" s="2"/>
      <c r="AA76" s="2"/>
      <c r="AB76" s="2"/>
    </row>
    <row r="77" spans="1:31" ht="15.75" customHeight="1" x14ac:dyDescent="0.25">
      <c r="A77" s="26">
        <v>52</v>
      </c>
      <c r="B77" s="215" t="s">
        <v>140</v>
      </c>
      <c r="C77" s="215"/>
      <c r="D77" s="22"/>
      <c r="E77" s="81" t="s">
        <v>40</v>
      </c>
      <c r="F77" s="27"/>
      <c r="G77" s="27"/>
      <c r="H77" s="121"/>
      <c r="I77" s="130" t="s">
        <v>141</v>
      </c>
      <c r="J77" s="130" t="s">
        <v>142</v>
      </c>
      <c r="K77" s="140" t="str">
        <f>IF(E77="- Choose from list -","",IF(E77="","",E77))</f>
        <v/>
      </c>
      <c r="L77" s="141" t="s">
        <v>143</v>
      </c>
      <c r="M77" s="133" t="str">
        <f>IFERROR((IF($C$3="Utensils",(VLOOKUP(I77,'Viktiga fält'!B:D,3,FALSE)),IF($C$3="Food",(VLOOKUP(I77,'Viktiga fält'!F:H,3,FALSE)),IF($C$3="Non Food",(VLOOKUP(I77,'Viktiga fält'!J:L,3,FALSE)),IF($C$3="Alcoholic beverages",(VLOOKUP(I77,'Viktiga fält'!N:P,3,FALSE)),IF($C$3="Fresh Fish",(VLOOKUP(I77,'Viktiga fält'!R:T,3,FALSE)),IF($C$3="Customer unique",(VLOOKUP(I77,'Viktiga fält'!V:X,3,FALSE)),""))))))),"")</f>
        <v>Ja</v>
      </c>
      <c r="N77" s="82" t="str">
        <f>IF(E77="- Choose from list -","Nej",IF(E77="","Nej","Ja"))</f>
        <v>Nej</v>
      </c>
      <c r="O77" s="133" t="str">
        <f t="shared" si="1"/>
        <v>Ja</v>
      </c>
      <c r="P77" s="152"/>
      <c r="Q77" s="152"/>
      <c r="R77" s="68"/>
      <c r="S77" s="2"/>
      <c r="T77" s="2"/>
      <c r="U77" s="2"/>
      <c r="V77" s="2"/>
      <c r="W77" s="2"/>
      <c r="X77" s="2"/>
      <c r="Y77" s="2"/>
      <c r="Z77" s="2"/>
      <c r="AA77" s="2"/>
      <c r="AB77" s="2"/>
    </row>
    <row r="78" spans="1:31" ht="7.4" customHeight="1" x14ac:dyDescent="0.25">
      <c r="A78" s="26">
        <v>53</v>
      </c>
      <c r="B78" s="25"/>
      <c r="C78" s="25"/>
      <c r="D78" s="25"/>
      <c r="E78" s="25"/>
      <c r="F78" s="27"/>
      <c r="G78" s="27"/>
      <c r="H78" s="121"/>
      <c r="I78" s="128"/>
      <c r="J78" s="128"/>
      <c r="K78" s="123"/>
      <c r="L78" s="123"/>
      <c r="M78" s="137" t="str">
        <f>IFERROR((IF($C$3="Utensils",(VLOOKUP(I78,'Viktiga fält'!B:D,3,FALSE)),IF($C$3="Food",(VLOOKUP(I78,'Viktiga fält'!F:H,3,FALSE)),IF($C$3="Non Food",(VLOOKUP(I78,'Viktiga fält'!J:L,3,FALSE)),IF($C$3="Alcoholic beverages",(VLOOKUP(I78,'Viktiga fält'!N:P,3,FALSE)),IF($C$3="Fresh Fish",(VLOOKUP(I78,'Viktiga fält'!R:T,3,FALSE)),IF($C$3="Customer unique",(VLOOKUP(I78,'Viktiga fält'!V:X,3,FALSE)),""))))))),"")</f>
        <v/>
      </c>
      <c r="N78" s="137"/>
      <c r="O78" s="137"/>
      <c r="P78" s="124"/>
      <c r="Q78" s="124"/>
      <c r="R78" s="62"/>
      <c r="S78" s="2"/>
      <c r="T78" s="2"/>
      <c r="U78" s="2"/>
      <c r="V78" s="2"/>
      <c r="W78" s="2"/>
      <c r="X78" s="2"/>
      <c r="Y78" s="2"/>
      <c r="Z78" s="2"/>
      <c r="AA78" s="2"/>
      <c r="AB78" s="2"/>
    </row>
    <row r="79" spans="1:31" ht="14.5" x14ac:dyDescent="0.35">
      <c r="A79" s="26">
        <v>54</v>
      </c>
      <c r="B79" s="218" t="s">
        <v>144</v>
      </c>
      <c r="C79" s="218"/>
      <c r="D79" s="32"/>
      <c r="E79" s="30"/>
      <c r="F79" s="33"/>
      <c r="G79" s="33"/>
      <c r="M79" s="137" t="str">
        <f>IFERROR((IF($C$3="Utensils",(VLOOKUP(I79,'Viktiga fält'!B:D,3,FALSE)),IF($C$3="Food",(VLOOKUP(I79,'Viktiga fält'!F:H,3,FALSE)),IF($C$3="Non Food",(VLOOKUP(I79,'Viktiga fält'!J:L,3,FALSE)),IF($C$3="Alcoholic beverages",(VLOOKUP(I79,'Viktiga fält'!N:P,3,FALSE)),IF($C$3="Fresh Fish",(VLOOKUP(I79,'Viktiga fält'!R:T,3,FALSE)),IF($C$3="Customer unique",(VLOOKUP(I79,'Viktiga fält'!V:X,3,FALSE)),""))))))),"")</f>
        <v/>
      </c>
      <c r="N79" s="137"/>
      <c r="O79" s="137"/>
    </row>
    <row r="80" spans="1:31" ht="7.4" customHeight="1" x14ac:dyDescent="0.25">
      <c r="A80" s="26">
        <v>55</v>
      </c>
      <c r="B80" s="25"/>
      <c r="C80" s="25"/>
      <c r="D80" s="25"/>
      <c r="E80" s="25"/>
      <c r="F80" s="27"/>
      <c r="G80" s="27"/>
      <c r="H80" s="121"/>
      <c r="I80" s="128"/>
      <c r="J80" s="128"/>
      <c r="K80" s="123"/>
      <c r="L80" s="123"/>
      <c r="M80" s="137" t="str">
        <f>IFERROR((IF($C$3="Utensils",(VLOOKUP(I80,'Viktiga fält'!B:D,3,FALSE)),IF($C$3="Food",(VLOOKUP(I80,'Viktiga fält'!F:H,3,FALSE)),IF($C$3="Non Food",(VLOOKUP(I80,'Viktiga fält'!J:L,3,FALSE)),IF($C$3="Alcoholic beverages",(VLOOKUP(I80,'Viktiga fält'!N:P,3,FALSE)),IF($C$3="Fresh Fish",(VLOOKUP(I80,'Viktiga fält'!R:T,3,FALSE)),IF($C$3="Customer unique",(VLOOKUP(I80,'Viktiga fält'!V:X,3,FALSE)),""))))))),"")</f>
        <v/>
      </c>
      <c r="N80" s="137"/>
      <c r="O80" s="137"/>
      <c r="P80" s="124"/>
      <c r="Q80" s="124"/>
      <c r="R80" s="62"/>
      <c r="S80" s="2"/>
      <c r="T80" s="2"/>
      <c r="U80" s="2"/>
      <c r="V80" s="2"/>
      <c r="W80" s="2"/>
      <c r="X80" s="2"/>
      <c r="Y80" s="2"/>
      <c r="Z80" s="2"/>
      <c r="AA80" s="2"/>
      <c r="AB80" s="2"/>
    </row>
    <row r="81" spans="1:35" ht="63" customHeight="1" outlineLevel="1" x14ac:dyDescent="0.25">
      <c r="A81" s="26">
        <v>56</v>
      </c>
      <c r="B81" s="215" t="s">
        <v>145</v>
      </c>
      <c r="C81" s="215"/>
      <c r="D81" s="22"/>
      <c r="E81" s="21"/>
      <c r="F81" s="27"/>
      <c r="G81" s="22" t="s">
        <v>146</v>
      </c>
      <c r="H81" s="121"/>
      <c r="I81" s="142" t="s">
        <v>147</v>
      </c>
      <c r="J81" s="142" t="s">
        <v>148</v>
      </c>
      <c r="K81" s="131" t="str">
        <f>IF(E81="","",E81)</f>
        <v/>
      </c>
      <c r="L81" s="132"/>
      <c r="M81" s="133" t="str">
        <f>IFERROR((IF($C$3="Utensils",(VLOOKUP(I81,'Viktiga fält'!B:D,3,FALSE)),IF($C$3="Food",(VLOOKUP(I81,'Viktiga fält'!F:H,3,FALSE)),IF($C$3="Non Food",(VLOOKUP(I81,'Viktiga fält'!J:L,3,FALSE)),IF($C$3="Alcoholic beverages",(VLOOKUP(I81,'Viktiga fält'!N:P,3,FALSE)),IF($C$3="Fresh Fish",(VLOOKUP(I81,'Viktiga fält'!R:T,3,FALSE)),IF($C$3="Customer unique",(VLOOKUP(I81,'Viktiga fält'!V:X,3,FALSE)),""))))))),"")</f>
        <v/>
      </c>
      <c r="N81" s="61" t="str">
        <f>IF(E81="","Nej","Ja")</f>
        <v>Nej</v>
      </c>
      <c r="O81" s="133" t="str">
        <f t="shared" si="1"/>
        <v>Nej</v>
      </c>
      <c r="P81" s="137"/>
      <c r="Q81" s="137"/>
      <c r="R81" s="65"/>
      <c r="S81" s="2"/>
      <c r="T81" s="2"/>
      <c r="U81" s="2"/>
      <c r="V81" s="2"/>
      <c r="W81" s="2"/>
      <c r="X81" s="2"/>
      <c r="Y81" s="2"/>
      <c r="Z81" s="2"/>
      <c r="AA81" s="2"/>
      <c r="AB81" s="2"/>
      <c r="AC81" s="2"/>
      <c r="AE81" s="3"/>
    </row>
    <row r="82" spans="1:35" ht="47.25" customHeight="1" outlineLevel="1" x14ac:dyDescent="0.25">
      <c r="A82" s="26">
        <v>57</v>
      </c>
      <c r="B82" s="215" t="s">
        <v>149</v>
      </c>
      <c r="C82" s="215"/>
      <c r="D82" s="22"/>
      <c r="E82" s="21"/>
      <c r="F82" s="27"/>
      <c r="G82" s="22" t="s">
        <v>150</v>
      </c>
      <c r="H82" s="121"/>
      <c r="I82" s="130" t="s">
        <v>151</v>
      </c>
      <c r="J82" s="130" t="s">
        <v>152</v>
      </c>
      <c r="K82" s="131" t="str">
        <f>IF(E82="","",E82)</f>
        <v/>
      </c>
      <c r="L82" s="132"/>
      <c r="M82" s="133" t="str">
        <f>IFERROR((IF($C$3="Utensils",(VLOOKUP(I82,'Viktiga fält'!B:D,3,FALSE)),IF($C$3="Food",(VLOOKUP(I82,'Viktiga fält'!F:H,3,FALSE)),IF($C$3="Non Food",(VLOOKUP(I82,'Viktiga fält'!J:L,3,FALSE)),IF($C$3="Alcoholic beverages",(VLOOKUP(I82,'Viktiga fält'!N:P,3,FALSE)),IF($C$3="Fresh Fish",(VLOOKUP(I82,'Viktiga fält'!R:T,3,FALSE)),IF($C$3="Customer unique",(VLOOKUP(I82,'Viktiga fält'!V:X,3,FALSE)),""))))))),"")</f>
        <v/>
      </c>
      <c r="N82" s="61" t="str">
        <f>IF(E82="","Nej","Ja")</f>
        <v>Nej</v>
      </c>
      <c r="O82" s="133" t="str">
        <f>IF((AND(M82="ja",N82="Nej")),"Ja","Nej")</f>
        <v>Nej</v>
      </c>
      <c r="P82" s="137"/>
      <c r="Q82" s="137"/>
      <c r="R82" s="65"/>
      <c r="S82" s="2"/>
      <c r="T82" s="2"/>
      <c r="U82" s="2"/>
      <c r="V82" s="2"/>
      <c r="W82" s="2"/>
      <c r="X82" s="2"/>
      <c r="Y82" s="2"/>
      <c r="Z82" s="2"/>
      <c r="AA82" s="2"/>
      <c r="AB82" s="2"/>
      <c r="AC82" s="3"/>
      <c r="AF82" s="3"/>
      <c r="AI82" s="3"/>
    </row>
    <row r="83" spans="1:35" ht="15.75" customHeight="1" outlineLevel="1" x14ac:dyDescent="0.25">
      <c r="A83" s="26">
        <v>58</v>
      </c>
      <c r="B83" s="215" t="s">
        <v>153</v>
      </c>
      <c r="C83" s="215"/>
      <c r="D83" s="22"/>
      <c r="E83" s="79" t="s">
        <v>40</v>
      </c>
      <c r="F83" s="27"/>
      <c r="G83" s="27"/>
      <c r="H83" s="121"/>
      <c r="I83" s="130" t="s">
        <v>154</v>
      </c>
      <c r="J83" s="130" t="s">
        <v>155</v>
      </c>
      <c r="K83" s="131" t="str">
        <f>IF(E83="- Choose from list -","",IF(E83="","",VLOOKUP(E83,VER!C:D,2,0)))</f>
        <v/>
      </c>
      <c r="L83" s="132" t="s">
        <v>69</v>
      </c>
      <c r="M83" s="133" t="str">
        <f>IFERROR((IF($C$3="Utensils",(VLOOKUP(I83,'Viktiga fält'!B:D,3,FALSE)),IF($C$3="Food",(VLOOKUP(I83,'Viktiga fält'!F:H,3,FALSE)),IF($C$3="Non Food",(VLOOKUP(I83,'Viktiga fält'!J:L,3,FALSE)),IF($C$3="Alcoholic beverages",(VLOOKUP(I83,'Viktiga fält'!N:P,3,FALSE)),IF($C$3="Fresh Fish",(VLOOKUP(I83,'Viktiga fält'!R:T,3,FALSE)),IF($C$3="Customer unique",(VLOOKUP(I83,'Viktiga fält'!V:X,3,FALSE)),""))))))),"")</f>
        <v/>
      </c>
      <c r="N83" s="82" t="s">
        <v>156</v>
      </c>
      <c r="O83" s="133" t="str">
        <f>IF((AND(M83="ja",N83="Nej")),"Ja","Nej")</f>
        <v>Nej</v>
      </c>
      <c r="P83" s="137"/>
      <c r="Q83" s="137"/>
      <c r="R83" s="65"/>
      <c r="S83" s="2"/>
      <c r="T83" s="2"/>
      <c r="U83" s="2"/>
      <c r="V83" s="2"/>
      <c r="W83" s="2"/>
      <c r="X83" s="2"/>
      <c r="Y83" s="2"/>
      <c r="Z83" s="2"/>
      <c r="AA83" s="2"/>
      <c r="AB83" s="2"/>
      <c r="AC83" s="3"/>
      <c r="AF83" s="3"/>
      <c r="AI83" s="3"/>
    </row>
    <row r="84" spans="1:35" ht="47.25" customHeight="1" outlineLevel="1" x14ac:dyDescent="0.25">
      <c r="A84" s="26">
        <v>59</v>
      </c>
      <c r="B84" s="215" t="s">
        <v>157</v>
      </c>
      <c r="C84" s="215"/>
      <c r="D84" s="25"/>
      <c r="E84" s="21"/>
      <c r="F84" s="27"/>
      <c r="G84" s="22" t="s">
        <v>158</v>
      </c>
      <c r="H84" s="121"/>
      <c r="I84" s="130" t="s">
        <v>159</v>
      </c>
      <c r="J84" s="130" t="s">
        <v>160</v>
      </c>
      <c r="K84" s="131" t="str">
        <f>IF(E84="","",E84)</f>
        <v/>
      </c>
      <c r="L84" s="132"/>
      <c r="M84" s="133" t="str">
        <f>IFERROR((IF($C$3="Utensils",(VLOOKUP(I84,'Viktiga fält'!B:D,3,FALSE)),IF($C$3="Food",(VLOOKUP(I84,'Viktiga fält'!F:H,3,FALSE)),IF($C$3="Non Food",(VLOOKUP(I84,'Viktiga fält'!J:L,3,FALSE)),IF($C$3="Alcoholic beverages",(VLOOKUP(I84,'Viktiga fält'!N:P,3,FALSE)),IF($C$3="Fresh Fish",(VLOOKUP(I84,'Viktiga fält'!R:T,3,FALSE)),IF($C$3="Customer unique",(VLOOKUP(I84,'Viktiga fält'!V:X,3,FALSE)),""))))))),"")</f>
        <v/>
      </c>
      <c r="N84" s="61" t="str">
        <f>IF(E84="","Nej","Ja")</f>
        <v>Nej</v>
      </c>
      <c r="O84" s="133" t="str">
        <f>IF((AND(M84="ja",N84="Nej")),"Ja","Nej")</f>
        <v>Nej</v>
      </c>
      <c r="P84" s="137"/>
      <c r="Q84" s="137"/>
      <c r="R84" s="65"/>
      <c r="S84" s="2"/>
      <c r="T84" s="2"/>
      <c r="U84" s="2"/>
      <c r="V84" s="2"/>
      <c r="W84" s="2"/>
      <c r="X84" s="2"/>
      <c r="Y84" s="2"/>
      <c r="Z84" s="2"/>
      <c r="AA84" s="2"/>
      <c r="AB84" s="2"/>
      <c r="AC84" s="3"/>
      <c r="AF84" s="3"/>
      <c r="AI84" s="3"/>
    </row>
    <row r="85" spans="1:35" ht="12.5" customHeight="1" x14ac:dyDescent="0.25">
      <c r="A85" s="26">
        <v>60</v>
      </c>
      <c r="B85" s="25"/>
      <c r="C85" s="25"/>
      <c r="D85" s="25"/>
      <c r="E85" s="25"/>
      <c r="F85" s="27"/>
      <c r="G85" s="27"/>
      <c r="H85" s="121"/>
      <c r="I85" s="128"/>
      <c r="J85" s="128"/>
      <c r="K85" s="123"/>
      <c r="L85" s="123"/>
      <c r="M85" s="137" t="str">
        <f>IFERROR((IF($C$3="Utensils",(VLOOKUP(I85,'Viktiga fält'!B:D,3,FALSE)),IF($C$3="Food",(VLOOKUP(I85,'Viktiga fält'!F:H,3,FALSE)),IF($C$3="Non Food",(VLOOKUP(I85,'Viktiga fält'!J:L,3,FALSE)),IF($C$3="Alcoholic beverages",(VLOOKUP(I85,'Viktiga fält'!N:P,3,FALSE)),IF($C$3="Fresh Fish",(VLOOKUP(I85,'Viktiga fält'!R:T,3,FALSE)),IF($C$3="Customer unique",(VLOOKUP(I85,'Viktiga fält'!V:X,3,FALSE)),""))))))),"")</f>
        <v/>
      </c>
      <c r="N85" s="137"/>
      <c r="O85" s="137"/>
      <c r="P85" s="124"/>
      <c r="Q85" s="124"/>
      <c r="R85" s="62"/>
      <c r="S85" s="2"/>
      <c r="T85" s="2"/>
      <c r="U85" s="2"/>
      <c r="V85" s="2"/>
      <c r="W85" s="2"/>
      <c r="X85" s="2"/>
      <c r="Y85" s="2"/>
      <c r="Z85" s="2"/>
      <c r="AA85" s="2"/>
      <c r="AB85" s="2"/>
    </row>
    <row r="86" spans="1:35" ht="14.5" x14ac:dyDescent="0.35">
      <c r="A86" s="26">
        <v>61</v>
      </c>
      <c r="B86" s="218" t="s">
        <v>161</v>
      </c>
      <c r="C86" s="218"/>
      <c r="D86" s="32"/>
      <c r="E86" s="30"/>
      <c r="F86" s="33"/>
      <c r="G86" s="33"/>
      <c r="M86" s="137" t="str">
        <f>IFERROR((IF($C$3="Utensils",(VLOOKUP(I86,'Viktiga fält'!B:D,3,FALSE)),IF($C$3="Food",(VLOOKUP(I86,'Viktiga fält'!F:H,3,FALSE)),IF($C$3="Non Food",(VLOOKUP(I86,'Viktiga fält'!J:L,3,FALSE)),IF($C$3="Alcoholic beverages",(VLOOKUP(I86,'Viktiga fält'!N:P,3,FALSE)),IF($C$3="Fresh Fish",(VLOOKUP(I86,'Viktiga fält'!R:T,3,FALSE)),IF($C$3="Customer unique",(VLOOKUP(I86,'Viktiga fält'!V:X,3,FALSE)),""))))))),"")</f>
        <v/>
      </c>
      <c r="N86" s="137"/>
      <c r="O86" s="137"/>
    </row>
    <row r="87" spans="1:35" ht="7.4" customHeight="1" outlineLevel="1" x14ac:dyDescent="0.25">
      <c r="A87" s="26">
        <v>62</v>
      </c>
      <c r="B87" s="25"/>
      <c r="C87" s="25"/>
      <c r="D87" s="25"/>
      <c r="E87" s="25"/>
      <c r="F87" s="27"/>
      <c r="G87" s="27"/>
      <c r="H87" s="121"/>
      <c r="I87" s="128"/>
      <c r="J87" s="128"/>
      <c r="K87" s="123"/>
      <c r="L87" s="123"/>
      <c r="M87" s="137" t="str">
        <f>IFERROR((IF($C$3="Utensils",(VLOOKUP(I87,'Viktiga fält'!B:D,3,FALSE)),IF($C$3="Food",(VLOOKUP(I87,'Viktiga fält'!F:H,3,FALSE)),IF($C$3="Non Food",(VLOOKUP(I87,'Viktiga fält'!J:L,3,FALSE)),IF($C$3="Alcoholic beverages",(VLOOKUP(I87,'Viktiga fält'!N:P,3,FALSE)),IF($C$3="Fresh Fish",(VLOOKUP(I87,'Viktiga fält'!R:T,3,FALSE)),IF($C$3="Customer unique",(VLOOKUP(I87,'Viktiga fält'!V:X,3,FALSE)),""))))))),"")</f>
        <v/>
      </c>
      <c r="N87" s="137"/>
      <c r="O87" s="137"/>
      <c r="P87" s="124"/>
      <c r="Q87" s="124"/>
      <c r="R87" s="62"/>
      <c r="S87" s="2"/>
      <c r="T87" s="2"/>
      <c r="U87" s="2"/>
      <c r="V87" s="2"/>
      <c r="W87" s="2"/>
      <c r="X87" s="2"/>
      <c r="Y87" s="2"/>
      <c r="Z87" s="2"/>
      <c r="AA87" s="2"/>
      <c r="AB87" s="2"/>
    </row>
    <row r="88" spans="1:35" ht="15.5" outlineLevel="1" x14ac:dyDescent="0.25">
      <c r="A88" s="26">
        <v>63</v>
      </c>
      <c r="B88" s="215" t="s">
        <v>162</v>
      </c>
      <c r="C88" s="215"/>
      <c r="D88" s="22"/>
      <c r="E88" s="21"/>
      <c r="F88" s="27"/>
      <c r="G88" s="27"/>
      <c r="H88" s="121"/>
      <c r="I88" s="130" t="s">
        <v>163</v>
      </c>
      <c r="J88" s="130" t="s">
        <v>164</v>
      </c>
      <c r="K88" s="131" t="str">
        <f>IF(E88="","",E88)</f>
        <v/>
      </c>
      <c r="L88" s="132"/>
      <c r="M88" s="133" t="str">
        <f>IFERROR((IF($C$3="Utensils",(VLOOKUP(I88,'Viktiga fält'!B:D,3,FALSE)),IF($C$3="Food",(VLOOKUP(I88,'Viktiga fält'!F:H,3,FALSE)),IF($C$3="Non Food",(VLOOKUP(I88,'Viktiga fält'!J:L,3,FALSE)),IF($C$3="Alcoholic beverages",(VLOOKUP(I88,'Viktiga fält'!N:P,3,FALSE)),IF($C$3="Fresh Fish",(VLOOKUP(I88,'Viktiga fält'!R:T,3,FALSE)),IF($C$3="Customer unique",(VLOOKUP(I88,'Viktiga fält'!V:X,3,FALSE)),""))))))),"")</f>
        <v/>
      </c>
      <c r="N88" s="61" t="str">
        <f>IF(E88="","Nej","Ja")</f>
        <v>Nej</v>
      </c>
      <c r="O88" s="133" t="str">
        <f>IF((AND(M88="ja",N88="Nej")),"Ja","Nej")</f>
        <v>Nej</v>
      </c>
      <c r="P88" s="137"/>
      <c r="Q88" s="137"/>
      <c r="R88" s="65"/>
      <c r="S88" s="2"/>
      <c r="T88" s="2"/>
      <c r="U88" s="2"/>
      <c r="V88" s="2"/>
      <c r="W88" s="2"/>
      <c r="X88" s="2"/>
      <c r="Y88" s="2"/>
      <c r="Z88" s="2"/>
      <c r="AA88" s="2"/>
      <c r="AB88" s="2"/>
      <c r="AC88" s="3"/>
      <c r="AF88" s="3"/>
      <c r="AI88" s="3"/>
    </row>
    <row r="89" spans="1:35" ht="12.5" customHeight="1" x14ac:dyDescent="0.25">
      <c r="A89" s="26">
        <v>64</v>
      </c>
      <c r="B89" s="25"/>
      <c r="C89" s="25"/>
      <c r="D89" s="25"/>
      <c r="E89" s="25"/>
      <c r="F89" s="27"/>
      <c r="G89" s="27"/>
      <c r="H89" s="121"/>
      <c r="I89" s="128"/>
      <c r="J89" s="128"/>
      <c r="K89" s="123"/>
      <c r="L89" s="123"/>
      <c r="M89" s="137" t="str">
        <f>IFERROR((IF($C$3="Utensils",(VLOOKUP(I89,'Viktiga fält'!B:D,3,FALSE)),IF($C$3="Food",(VLOOKUP(I89,'Viktiga fält'!F:H,3,FALSE)),IF($C$3="Non Food",(VLOOKUP(I89,'Viktiga fält'!J:L,3,FALSE)),IF($C$3="Alcoholic beverages",(VLOOKUP(I89,'Viktiga fält'!N:P,3,FALSE)),IF($C$3="Fresh Fish",(VLOOKUP(I89,'Viktiga fält'!R:T,3,FALSE)),IF($C$3="Customer unique",(VLOOKUP(I89,'Viktiga fält'!V:X,3,FALSE)),""))))))),"")</f>
        <v/>
      </c>
      <c r="N89" s="137"/>
      <c r="O89" s="137"/>
      <c r="P89" s="124"/>
      <c r="Q89" s="124"/>
      <c r="R89" s="62"/>
      <c r="S89" s="2"/>
      <c r="T89" s="2"/>
      <c r="U89" s="2"/>
      <c r="V89" s="2"/>
      <c r="W89" s="2"/>
      <c r="X89" s="2"/>
      <c r="Y89" s="2"/>
      <c r="Z89" s="2"/>
      <c r="AA89" s="2"/>
      <c r="AB89" s="2"/>
    </row>
    <row r="90" spans="1:35" ht="14.5" x14ac:dyDescent="0.35">
      <c r="A90" s="26">
        <v>65</v>
      </c>
      <c r="B90" s="218" t="s">
        <v>165</v>
      </c>
      <c r="C90" s="218"/>
      <c r="D90" s="32"/>
      <c r="E90" s="30"/>
      <c r="F90" s="33"/>
      <c r="G90" s="33"/>
      <c r="M90" s="137" t="str">
        <f>IFERROR((IF($C$3="Utensils",(VLOOKUP(I90,'Viktiga fält'!B:D,3,FALSE)),IF($C$3="Food",(VLOOKUP(I90,'Viktiga fält'!F:H,3,FALSE)),IF($C$3="Non Food",(VLOOKUP(I90,'Viktiga fält'!J:L,3,FALSE)),IF($C$3="Alcoholic beverages",(VLOOKUP(I90,'Viktiga fält'!N:P,3,FALSE)),IF($C$3="Fresh Fish",(VLOOKUP(I90,'Viktiga fält'!R:T,3,FALSE)),IF($C$3="Customer unique",(VLOOKUP(I90,'Viktiga fält'!V:X,3,FALSE)),""))))))),"")</f>
        <v/>
      </c>
      <c r="N90" s="137"/>
      <c r="O90" s="137"/>
    </row>
    <row r="91" spans="1:35" ht="7.4" customHeight="1" x14ac:dyDescent="0.25">
      <c r="A91" s="26">
        <v>66</v>
      </c>
      <c r="B91" s="25"/>
      <c r="C91" s="25"/>
      <c r="D91" s="25"/>
      <c r="E91" s="25"/>
      <c r="F91" s="27"/>
      <c r="G91" s="27"/>
      <c r="H91" s="121"/>
      <c r="I91" s="128"/>
      <c r="J91" s="128"/>
      <c r="K91" s="123"/>
      <c r="L91" s="123"/>
      <c r="M91" s="137" t="str">
        <f>IFERROR((IF($C$3="Utensils",(VLOOKUP(I91,'Viktiga fält'!B:D,3,FALSE)),IF($C$3="Food",(VLOOKUP(I91,'Viktiga fält'!F:H,3,FALSE)),IF($C$3="Non Food",(VLOOKUP(I91,'Viktiga fält'!J:L,3,FALSE)),IF($C$3="Alcoholic beverages",(VLOOKUP(I91,'Viktiga fält'!N:P,3,FALSE)),IF($C$3="Fresh Fish",(VLOOKUP(I91,'Viktiga fält'!R:T,3,FALSE)),IF($C$3="Customer unique",(VLOOKUP(I91,'Viktiga fält'!V:X,3,FALSE)),""))))))),"")</f>
        <v/>
      </c>
      <c r="N91" s="137"/>
      <c r="O91" s="137"/>
      <c r="P91" s="124"/>
      <c r="Q91" s="124"/>
      <c r="R91" s="62"/>
      <c r="S91" s="2"/>
      <c r="T91" s="2"/>
      <c r="U91" s="2"/>
      <c r="V91" s="2"/>
      <c r="W91" s="2"/>
      <c r="X91" s="2"/>
      <c r="Y91" s="2"/>
      <c r="Z91" s="2"/>
      <c r="AA91" s="2"/>
      <c r="AB91" s="2"/>
    </row>
    <row r="92" spans="1:35" ht="15.5" outlineLevel="1" x14ac:dyDescent="0.25">
      <c r="A92" s="26">
        <v>67</v>
      </c>
      <c r="B92" s="46">
        <v>1</v>
      </c>
      <c r="C92" s="22" t="s">
        <v>166</v>
      </c>
      <c r="D92" s="22"/>
      <c r="E92" s="79" t="s">
        <v>40</v>
      </c>
      <c r="F92" s="27"/>
      <c r="G92" s="27"/>
      <c r="H92" s="121"/>
      <c r="I92" s="130" t="s">
        <v>167</v>
      </c>
      <c r="J92" s="130" t="s">
        <v>168</v>
      </c>
      <c r="K92" s="131" t="str">
        <f>IF(E92="- Choose from list -","",IF(E92="","",VLOOKUP(E92,VER!C:D,2,0)))</f>
        <v/>
      </c>
      <c r="L92" s="132" t="s">
        <v>69</v>
      </c>
      <c r="M92" s="133" t="str">
        <f>IFERROR((IF($C$3="Utensils",(VLOOKUP(I92,'Viktiga fält'!B:D,3,FALSE)),IF($C$3="Food",(VLOOKUP(I92,'Viktiga fält'!F:H,3,FALSE)),IF($C$3="Non Food",(VLOOKUP(I92,'Viktiga fält'!J:L,3,FALSE)),IF($C$3="Alcoholic beverages",(VLOOKUP(I92,'Viktiga fält'!N:P,3,FALSE)),IF($C$3="Fresh Fish",(VLOOKUP(I92,'Viktiga fält'!R:T,3,FALSE)),IF($C$3="Customer unique",(VLOOKUP(I92,'Viktiga fält'!V:X,3,FALSE)),""))))))),"")</f>
        <v/>
      </c>
      <c r="N92" s="82" t="str">
        <f>IF(E92="- Choose from list -","Nej",IF(E92="","Nej","Ja"))</f>
        <v>Nej</v>
      </c>
      <c r="O92" s="133" t="str">
        <f t="shared" si="1"/>
        <v>Nej</v>
      </c>
      <c r="P92" s="137"/>
      <c r="Q92" s="137"/>
      <c r="R92" s="65"/>
      <c r="S92" s="2"/>
      <c r="T92" s="2"/>
      <c r="U92" s="2"/>
      <c r="V92" s="2"/>
      <c r="W92" s="2"/>
      <c r="X92" s="2"/>
      <c r="Y92" s="2"/>
      <c r="Z92" s="2"/>
      <c r="AA92" s="2"/>
      <c r="AB92" s="2"/>
      <c r="AC92" s="3"/>
      <c r="AF92" s="3"/>
      <c r="AI92" s="3"/>
    </row>
    <row r="93" spans="1:35" ht="15.5" outlineLevel="1" x14ac:dyDescent="0.25">
      <c r="A93" s="26">
        <v>68</v>
      </c>
      <c r="B93" s="46"/>
      <c r="C93" s="22" t="s">
        <v>169</v>
      </c>
      <c r="D93" s="22"/>
      <c r="E93" s="79" t="s">
        <v>40</v>
      </c>
      <c r="F93" s="27"/>
      <c r="G93" s="27"/>
      <c r="H93" s="121"/>
      <c r="I93" s="130" t="s">
        <v>170</v>
      </c>
      <c r="J93" s="130" t="s">
        <v>171</v>
      </c>
      <c r="K93" s="131" t="str">
        <f>IF(E93="- Choose from list -","",IF(E93="","",VLOOKUP(E93,VER!C:D,2,0)))</f>
        <v/>
      </c>
      <c r="L93" s="132" t="s">
        <v>69</v>
      </c>
      <c r="M93" s="133" t="str">
        <f>IFERROR((IF($C$3="Utensils",(VLOOKUP(I93,'Viktiga fält'!B:D,3,FALSE)),IF($C$3="Food",(VLOOKUP(I93,'Viktiga fält'!F:H,3,FALSE)),IF($C$3="Non Food",(VLOOKUP(I93,'Viktiga fält'!J:L,3,FALSE)),IF($C$3="Alcoholic beverages",(VLOOKUP(I93,'Viktiga fält'!N:P,3,FALSE)),IF($C$3="Fresh Fish",(VLOOKUP(I93,'Viktiga fält'!R:T,3,FALSE)),IF($C$3="Customer unique",(VLOOKUP(I93,'Viktiga fält'!V:X,3,FALSE)),""))))))),"")</f>
        <v/>
      </c>
      <c r="N93" s="82" t="str">
        <f>IF(E93="- Choose from list -","Nej",IF(E93="","Nej","Ja"))</f>
        <v>Nej</v>
      </c>
      <c r="O93" s="133" t="str">
        <f t="shared" si="1"/>
        <v>Nej</v>
      </c>
      <c r="P93" s="137"/>
      <c r="Q93" s="137"/>
      <c r="R93" s="65"/>
      <c r="S93" s="2"/>
      <c r="T93" s="2"/>
      <c r="U93" s="2"/>
      <c r="V93" s="2"/>
      <c r="W93" s="2"/>
      <c r="X93" s="2"/>
      <c r="Y93" s="2"/>
      <c r="Z93" s="2"/>
      <c r="AA93" s="2"/>
      <c r="AB93" s="2"/>
      <c r="AC93" s="3"/>
      <c r="AF93" s="3"/>
      <c r="AI93" s="3"/>
    </row>
    <row r="94" spans="1:35" ht="7.4" customHeight="1" outlineLevel="1" x14ac:dyDescent="0.25">
      <c r="A94" s="26">
        <v>69</v>
      </c>
      <c r="B94" s="46"/>
      <c r="C94" s="25"/>
      <c r="D94" s="25"/>
      <c r="E94" s="25"/>
      <c r="F94" s="27"/>
      <c r="G94" s="27"/>
      <c r="H94" s="121"/>
      <c r="I94" s="128"/>
      <c r="J94" s="128"/>
      <c r="K94" s="123"/>
      <c r="L94" s="123"/>
      <c r="M94" s="137" t="str">
        <f>IFERROR((IF($C$3="Utensils",(VLOOKUP(I94,'Viktiga fält'!B:D,3,FALSE)),IF($C$3="Food",(VLOOKUP(I94,'Viktiga fält'!F:H,3,FALSE)),IF($C$3="Non Food",(VLOOKUP(I94,'Viktiga fält'!J:L,3,FALSE)),IF($C$3="Alcoholic beverages",(VLOOKUP(I94,'Viktiga fält'!N:P,3,FALSE)),IF($C$3="Fresh Fish",(VLOOKUP(I94,'Viktiga fält'!R:T,3,FALSE)),IF($C$3="Customer unique",(VLOOKUP(I94,'Viktiga fält'!V:X,3,FALSE)),""))))))),"")</f>
        <v/>
      </c>
      <c r="N94" s="65"/>
      <c r="O94" s="137"/>
      <c r="P94" s="124"/>
      <c r="Q94" s="124"/>
      <c r="R94" s="62"/>
      <c r="S94" s="2"/>
      <c r="T94" s="2"/>
      <c r="U94" s="2"/>
      <c r="V94" s="2"/>
      <c r="W94" s="2"/>
      <c r="X94" s="2"/>
      <c r="Y94" s="2"/>
      <c r="Z94" s="2"/>
      <c r="AA94" s="2"/>
      <c r="AB94" s="2"/>
    </row>
    <row r="95" spans="1:35" ht="15.5" outlineLevel="1" x14ac:dyDescent="0.25">
      <c r="A95" s="26">
        <v>70</v>
      </c>
      <c r="B95" s="46">
        <v>2</v>
      </c>
      <c r="C95" s="22" t="s">
        <v>166</v>
      </c>
      <c r="D95" s="22"/>
      <c r="E95" s="79" t="s">
        <v>40</v>
      </c>
      <c r="F95" s="27"/>
      <c r="G95" s="27"/>
      <c r="H95" s="121"/>
      <c r="I95" s="130" t="s">
        <v>167</v>
      </c>
      <c r="J95" s="130" t="s">
        <v>172</v>
      </c>
      <c r="K95" s="131" t="str">
        <f>IF(E95="- Choose from list -","",IF(E95="","",VLOOKUP(E95,VER!C:D,2,0)))</f>
        <v/>
      </c>
      <c r="L95" s="132" t="s">
        <v>69</v>
      </c>
      <c r="M95" s="133" t="str">
        <f>IFERROR((IF($C$3="Utensils",(VLOOKUP(I95,'Viktiga fält'!B:D,3,FALSE)),IF($C$3="Food",(VLOOKUP(I95,'Viktiga fält'!F:H,3,FALSE)),IF($C$3="Non Food",(VLOOKUP(I95,'Viktiga fält'!J:L,3,FALSE)),IF($C$3="Alcoholic beverages",(VLOOKUP(I95,'Viktiga fält'!N:P,3,FALSE)),IF($C$3="Fresh Fish",(VLOOKUP(I95,'Viktiga fält'!R:T,3,FALSE)),IF($C$3="Customer unique",(VLOOKUP(I95,'Viktiga fält'!V:X,3,FALSE)),""))))))),"")</f>
        <v/>
      </c>
      <c r="N95" s="82" t="str">
        <f>IF(E95="- Choose from list -","Nej",IF(E95="","Nej","Ja"))</f>
        <v>Nej</v>
      </c>
      <c r="O95" s="133" t="str">
        <f t="shared" si="1"/>
        <v>Nej</v>
      </c>
      <c r="P95" s="137"/>
      <c r="Q95" s="137"/>
      <c r="R95" s="65"/>
      <c r="S95" s="2"/>
      <c r="T95" s="2"/>
      <c r="U95" s="2"/>
      <c r="V95" s="2"/>
      <c r="W95" s="2"/>
      <c r="X95" s="2"/>
      <c r="Y95" s="2"/>
      <c r="Z95" s="2"/>
      <c r="AA95" s="2"/>
      <c r="AB95" s="2"/>
      <c r="AC95" s="3"/>
      <c r="AF95" s="3"/>
      <c r="AI95" s="3"/>
    </row>
    <row r="96" spans="1:35" ht="15.5" outlineLevel="1" x14ac:dyDescent="0.25">
      <c r="A96" s="26">
        <v>71</v>
      </c>
      <c r="B96" s="46"/>
      <c r="C96" s="22" t="s">
        <v>169</v>
      </c>
      <c r="D96" s="22"/>
      <c r="E96" s="79" t="s">
        <v>40</v>
      </c>
      <c r="F96" s="27"/>
      <c r="G96" s="27"/>
      <c r="H96" s="121"/>
      <c r="I96" s="130" t="s">
        <v>170</v>
      </c>
      <c r="J96" s="130" t="s">
        <v>173</v>
      </c>
      <c r="K96" s="131" t="str">
        <f>IF(E96="- Choose from list -","",IF(E96="","",VLOOKUP(E96,VER!C:D,2,0)))</f>
        <v/>
      </c>
      <c r="L96" s="132" t="s">
        <v>69</v>
      </c>
      <c r="M96" s="133" t="str">
        <f>IFERROR((IF($C$3="Utensils",(VLOOKUP(I96,'Viktiga fält'!B:D,3,FALSE)),IF($C$3="Food",(VLOOKUP(I96,'Viktiga fält'!F:H,3,FALSE)),IF($C$3="Non Food",(VLOOKUP(I96,'Viktiga fält'!J:L,3,FALSE)),IF($C$3="Alcoholic beverages",(VLOOKUP(I96,'Viktiga fält'!N:P,3,FALSE)),IF($C$3="Fresh Fish",(VLOOKUP(I96,'Viktiga fält'!R:T,3,FALSE)),IF($C$3="Customer unique",(VLOOKUP(I96,'Viktiga fält'!V:X,3,FALSE)),""))))))),"")</f>
        <v/>
      </c>
      <c r="N96" s="82" t="str">
        <f>IF(E96="- Choose from list -","Nej",IF(E96="","Nej","Ja"))</f>
        <v>Nej</v>
      </c>
      <c r="O96" s="133" t="str">
        <f t="shared" si="1"/>
        <v>Nej</v>
      </c>
      <c r="P96" s="137"/>
      <c r="Q96" s="137"/>
      <c r="R96" s="65"/>
      <c r="S96" s="2"/>
      <c r="T96" s="2"/>
      <c r="U96" s="2"/>
      <c r="V96" s="2"/>
      <c r="W96" s="2"/>
      <c r="X96" s="2"/>
      <c r="Y96" s="2"/>
      <c r="Z96" s="2"/>
      <c r="AA96" s="2"/>
      <c r="AB96" s="2"/>
      <c r="AC96" s="3"/>
      <c r="AF96" s="3"/>
      <c r="AI96" s="3"/>
    </row>
    <row r="97" spans="1:35" ht="7.4" customHeight="1" outlineLevel="1" x14ac:dyDescent="0.25">
      <c r="A97" s="26">
        <v>72</v>
      </c>
      <c r="B97" s="46"/>
      <c r="C97" s="25"/>
      <c r="D97" s="25"/>
      <c r="E97" s="25"/>
      <c r="F97" s="27"/>
      <c r="G97" s="27"/>
      <c r="H97" s="121"/>
      <c r="I97" s="128"/>
      <c r="J97" s="128"/>
      <c r="K97" s="123"/>
      <c r="L97" s="123"/>
      <c r="M97" s="137" t="str">
        <f>IFERROR((IF($C$3="Utensils",(VLOOKUP(I97,'Viktiga fält'!B:D,3,FALSE)),IF($C$3="Food",(VLOOKUP(I97,'Viktiga fält'!F:H,3,FALSE)),IF($C$3="Non Food",(VLOOKUP(I97,'Viktiga fält'!J:L,3,FALSE)),IF($C$3="Alcoholic beverages",(VLOOKUP(I97,'Viktiga fält'!N:P,3,FALSE)),IF($C$3="Fresh Fish",(VLOOKUP(I97,'Viktiga fält'!R:T,3,FALSE)),IF($C$3="Customer unique",(VLOOKUP(I97,'Viktiga fält'!V:X,3,FALSE)),""))))))),"")</f>
        <v/>
      </c>
      <c r="N97" s="65"/>
      <c r="O97" s="137"/>
      <c r="P97" s="124"/>
      <c r="Q97" s="124"/>
      <c r="R97" s="62"/>
      <c r="S97" s="2"/>
      <c r="T97" s="2"/>
      <c r="U97" s="2"/>
      <c r="V97" s="2"/>
      <c r="W97" s="2"/>
      <c r="X97" s="2"/>
      <c r="Y97" s="2"/>
      <c r="Z97" s="2"/>
      <c r="AA97" s="2"/>
      <c r="AB97" s="2"/>
    </row>
    <row r="98" spans="1:35" ht="15.5" outlineLevel="1" x14ac:dyDescent="0.25">
      <c r="A98" s="26">
        <v>73</v>
      </c>
      <c r="B98" s="46">
        <v>3</v>
      </c>
      <c r="C98" s="22" t="s">
        <v>166</v>
      </c>
      <c r="D98" s="22"/>
      <c r="E98" s="79" t="s">
        <v>40</v>
      </c>
      <c r="F98" s="27"/>
      <c r="G98" s="27"/>
      <c r="H98" s="121"/>
      <c r="I98" s="130" t="s">
        <v>167</v>
      </c>
      <c r="J98" s="130" t="s">
        <v>174</v>
      </c>
      <c r="K98" s="131" t="str">
        <f>IF(E98="- Choose from list -","",IF(E98="","",VLOOKUP(E98,VER!C:D,2,0)))</f>
        <v/>
      </c>
      <c r="L98" s="132" t="s">
        <v>69</v>
      </c>
      <c r="M98" s="133" t="str">
        <f>IFERROR((IF($C$3="Utensils",(VLOOKUP(I98,'Viktiga fält'!B:D,3,FALSE)),IF($C$3="Food",(VLOOKUP(I98,'Viktiga fält'!F:H,3,FALSE)),IF($C$3="Non Food",(VLOOKUP(I98,'Viktiga fält'!J:L,3,FALSE)),IF($C$3="Alcoholic beverages",(VLOOKUP(I98,'Viktiga fält'!N:P,3,FALSE)),IF($C$3="Fresh Fish",(VLOOKUP(I98,'Viktiga fält'!R:T,3,FALSE)),IF($C$3="Customer unique",(VLOOKUP(I98,'Viktiga fält'!V:X,3,FALSE)),""))))))),"")</f>
        <v/>
      </c>
      <c r="N98" s="82" t="str">
        <f>IF(E98="- Choose from list -","Nej",IF(E98="","Nej","Ja"))</f>
        <v>Nej</v>
      </c>
      <c r="O98" s="133" t="str">
        <f t="shared" si="1"/>
        <v>Nej</v>
      </c>
      <c r="P98" s="137"/>
      <c r="Q98" s="137"/>
      <c r="R98" s="65"/>
      <c r="S98" s="2"/>
      <c r="T98" s="2"/>
      <c r="U98" s="2"/>
      <c r="V98" s="2"/>
      <c r="W98" s="2"/>
      <c r="X98" s="2"/>
      <c r="Y98" s="2"/>
      <c r="Z98" s="2"/>
      <c r="AA98" s="2"/>
      <c r="AB98" s="2"/>
      <c r="AC98" s="3"/>
      <c r="AF98" s="3"/>
      <c r="AI98" s="3"/>
    </row>
    <row r="99" spans="1:35" ht="15.5" outlineLevel="1" x14ac:dyDescent="0.25">
      <c r="A99" s="26">
        <v>74</v>
      </c>
      <c r="B99" s="46"/>
      <c r="C99" s="22" t="s">
        <v>169</v>
      </c>
      <c r="D99" s="22"/>
      <c r="E99" s="79" t="s">
        <v>40</v>
      </c>
      <c r="F99" s="27"/>
      <c r="G99" s="27"/>
      <c r="H99" s="121"/>
      <c r="I99" s="130" t="s">
        <v>170</v>
      </c>
      <c r="J99" s="130" t="s">
        <v>175</v>
      </c>
      <c r="K99" s="131" t="str">
        <f>IF(E99="- Choose from list -","",IF(E99="","",VLOOKUP(E99,VER!C:D,2,0)))</f>
        <v/>
      </c>
      <c r="L99" s="132" t="s">
        <v>69</v>
      </c>
      <c r="M99" s="133" t="str">
        <f>IFERROR((IF($C$3="Utensils",(VLOOKUP(I99,'Viktiga fält'!B:D,3,FALSE)),IF($C$3="Food",(VLOOKUP(I99,'Viktiga fält'!F:H,3,FALSE)),IF($C$3="Non Food",(VLOOKUP(I99,'Viktiga fält'!J:L,3,FALSE)),IF($C$3="Alcoholic beverages",(VLOOKUP(I99,'Viktiga fält'!N:P,3,FALSE)),IF($C$3="Fresh Fish",(VLOOKUP(I99,'Viktiga fält'!R:T,3,FALSE)),IF($C$3="Customer unique",(VLOOKUP(I99,'Viktiga fält'!V:X,3,FALSE)),""))))))),"")</f>
        <v/>
      </c>
      <c r="N99" s="82" t="str">
        <f>IF(E99="- Choose from list -","Nej",IF(E99="","Nej","Ja"))</f>
        <v>Nej</v>
      </c>
      <c r="O99" s="133" t="str">
        <f t="shared" si="1"/>
        <v>Nej</v>
      </c>
      <c r="P99" s="137"/>
      <c r="Q99" s="137"/>
      <c r="R99" s="65"/>
      <c r="S99" s="2"/>
      <c r="T99" s="2"/>
      <c r="U99" s="2"/>
      <c r="V99" s="2"/>
      <c r="W99" s="2"/>
      <c r="X99" s="2"/>
      <c r="Y99" s="2"/>
      <c r="Z99" s="2"/>
      <c r="AA99" s="2"/>
      <c r="AB99" s="2"/>
      <c r="AC99" s="3"/>
      <c r="AF99" s="3"/>
      <c r="AI99" s="3"/>
    </row>
    <row r="100" spans="1:35" ht="7.4" customHeight="1" outlineLevel="1" x14ac:dyDescent="0.25">
      <c r="A100" s="26">
        <v>75</v>
      </c>
      <c r="B100" s="46"/>
      <c r="C100" s="25"/>
      <c r="D100" s="25"/>
      <c r="E100" s="25"/>
      <c r="F100" s="27"/>
      <c r="G100" s="27"/>
      <c r="H100" s="121"/>
      <c r="I100" s="128"/>
      <c r="J100" s="128"/>
      <c r="K100" s="123"/>
      <c r="L100" s="123"/>
      <c r="M100" s="137" t="str">
        <f>IFERROR((IF($C$3="Utensils",(VLOOKUP(I100,'Viktiga fält'!B:D,3,FALSE)),IF($C$3="Food",(VLOOKUP(I100,'Viktiga fält'!F:H,3,FALSE)),IF($C$3="Non Food",(VLOOKUP(I100,'Viktiga fält'!J:L,3,FALSE)),IF($C$3="Alcoholic beverages",(VLOOKUP(I100,'Viktiga fält'!N:P,3,FALSE)),IF($C$3="Fresh Fish",(VLOOKUP(I100,'Viktiga fält'!R:T,3,FALSE)),IF($C$3="Customer unique",(VLOOKUP(I100,'Viktiga fält'!V:X,3,FALSE)),""))))))),"")</f>
        <v/>
      </c>
      <c r="N100" s="65"/>
      <c r="O100" s="137"/>
      <c r="P100" s="124"/>
      <c r="Q100" s="124"/>
      <c r="R100" s="62"/>
      <c r="S100" s="2"/>
      <c r="T100" s="2"/>
      <c r="U100" s="2"/>
      <c r="V100" s="2"/>
      <c r="W100" s="2"/>
      <c r="X100" s="2"/>
      <c r="Y100" s="2"/>
      <c r="Z100" s="2"/>
      <c r="AA100" s="2"/>
      <c r="AB100" s="2"/>
    </row>
    <row r="101" spans="1:35" ht="15.5" outlineLevel="1" x14ac:dyDescent="0.25">
      <c r="A101" s="26">
        <v>76</v>
      </c>
      <c r="B101" s="46">
        <v>4</v>
      </c>
      <c r="C101" s="22" t="s">
        <v>166</v>
      </c>
      <c r="D101" s="22"/>
      <c r="E101" s="79" t="s">
        <v>40</v>
      </c>
      <c r="F101" s="27"/>
      <c r="G101" s="27"/>
      <c r="H101" s="121"/>
      <c r="I101" s="130" t="s">
        <v>167</v>
      </c>
      <c r="J101" s="130" t="s">
        <v>176</v>
      </c>
      <c r="K101" s="131" t="str">
        <f>IF(E101="- Choose from list -","",IF(E101="","",VLOOKUP(E101,VER!C:D,2,0)))</f>
        <v/>
      </c>
      <c r="L101" s="132" t="s">
        <v>69</v>
      </c>
      <c r="M101" s="133" t="str">
        <f>IFERROR((IF($C$3="Utensils",(VLOOKUP(I101,'Viktiga fält'!B:D,3,FALSE)),IF($C$3="Food",(VLOOKUP(I101,'Viktiga fält'!F:H,3,FALSE)),IF($C$3="Non Food",(VLOOKUP(I101,'Viktiga fält'!J:L,3,FALSE)),IF($C$3="Alcoholic beverages",(VLOOKUP(I101,'Viktiga fält'!N:P,3,FALSE)),IF($C$3="Fresh Fish",(VLOOKUP(I101,'Viktiga fält'!R:T,3,FALSE)),IF($C$3="Customer unique",(VLOOKUP(I101,'Viktiga fält'!V:X,3,FALSE)),""))))))),"")</f>
        <v/>
      </c>
      <c r="N101" s="82" t="str">
        <f>IF(E101="- Choose from list -","Nej",IF(E101="","Nej","Ja"))</f>
        <v>Nej</v>
      </c>
      <c r="O101" s="133" t="str">
        <f t="shared" si="1"/>
        <v>Nej</v>
      </c>
      <c r="P101" s="137"/>
      <c r="Q101" s="137"/>
      <c r="R101" s="65"/>
      <c r="S101" s="2"/>
      <c r="T101" s="2"/>
      <c r="U101" s="2"/>
      <c r="V101" s="2"/>
      <c r="W101" s="2"/>
      <c r="X101" s="2"/>
      <c r="Y101" s="2"/>
      <c r="Z101" s="2"/>
      <c r="AA101" s="2"/>
      <c r="AB101" s="2"/>
      <c r="AC101" s="3"/>
      <c r="AF101" s="3"/>
      <c r="AI101" s="3"/>
    </row>
    <row r="102" spans="1:35" ht="15.5" outlineLevel="1" x14ac:dyDescent="0.25">
      <c r="A102" s="26">
        <v>77</v>
      </c>
      <c r="B102" s="46"/>
      <c r="C102" s="22" t="s">
        <v>169</v>
      </c>
      <c r="D102" s="22"/>
      <c r="E102" s="79" t="s">
        <v>40</v>
      </c>
      <c r="F102" s="27"/>
      <c r="G102" s="27"/>
      <c r="H102" s="121"/>
      <c r="I102" s="130" t="s">
        <v>170</v>
      </c>
      <c r="J102" s="130" t="s">
        <v>177</v>
      </c>
      <c r="K102" s="131" t="str">
        <f>IF(E102="- Choose from list -","",IF(E102="","",VLOOKUP(E102,VER!C:D,2,0)))</f>
        <v/>
      </c>
      <c r="L102" s="132" t="s">
        <v>69</v>
      </c>
      <c r="M102" s="133" t="str">
        <f>IFERROR((IF($C$3="Utensils",(VLOOKUP(I102,'Viktiga fält'!B:D,3,FALSE)),IF($C$3="Food",(VLOOKUP(I102,'Viktiga fält'!F:H,3,FALSE)),IF($C$3="Non Food",(VLOOKUP(I102,'Viktiga fält'!J:L,3,FALSE)),IF($C$3="Alcoholic beverages",(VLOOKUP(I102,'Viktiga fält'!N:P,3,FALSE)),IF($C$3="Fresh Fish",(VLOOKUP(I102,'Viktiga fält'!R:T,3,FALSE)),IF($C$3="Customer unique",(VLOOKUP(I102,'Viktiga fält'!V:X,3,FALSE)),""))))))),"")</f>
        <v/>
      </c>
      <c r="N102" s="82" t="str">
        <f>IF(E102="- Choose from list -","Nej",IF(E102="","Nej","Ja"))</f>
        <v>Nej</v>
      </c>
      <c r="O102" s="133" t="str">
        <f t="shared" si="1"/>
        <v>Nej</v>
      </c>
      <c r="P102" s="137"/>
      <c r="Q102" s="137"/>
      <c r="R102" s="65"/>
      <c r="S102" s="2"/>
      <c r="T102" s="2"/>
      <c r="U102" s="2"/>
      <c r="V102" s="2"/>
      <c r="W102" s="2"/>
      <c r="X102" s="2"/>
      <c r="Y102" s="2"/>
      <c r="Z102" s="2"/>
      <c r="AA102" s="2"/>
      <c r="AB102" s="2"/>
      <c r="AC102" s="3"/>
      <c r="AF102" s="3"/>
      <c r="AI102" s="3"/>
    </row>
    <row r="103" spans="1:35" ht="7.4" customHeight="1" outlineLevel="1" x14ac:dyDescent="0.25">
      <c r="A103" s="26">
        <v>78</v>
      </c>
      <c r="B103" s="46"/>
      <c r="C103" s="25"/>
      <c r="D103" s="25"/>
      <c r="E103" s="25"/>
      <c r="F103" s="27"/>
      <c r="G103" s="27"/>
      <c r="H103" s="121"/>
      <c r="I103" s="128"/>
      <c r="J103" s="128"/>
      <c r="K103" s="123"/>
      <c r="L103" s="123"/>
      <c r="M103" s="137" t="str">
        <f>IFERROR((IF($C$3="Utensils",(VLOOKUP(I103,'Viktiga fält'!B:D,3,FALSE)),IF($C$3="Food",(VLOOKUP(I103,'Viktiga fält'!F:H,3,FALSE)),IF($C$3="Non Food",(VLOOKUP(I103,'Viktiga fält'!J:L,3,FALSE)),IF($C$3="Alcoholic beverages",(VLOOKUP(I103,'Viktiga fält'!N:P,3,FALSE)),IF($C$3="Fresh Fish",(VLOOKUP(I103,'Viktiga fält'!R:T,3,FALSE)),IF($C$3="Customer unique",(VLOOKUP(I103,'Viktiga fält'!V:X,3,FALSE)),""))))))),"")</f>
        <v/>
      </c>
      <c r="N103" s="65"/>
      <c r="O103" s="137"/>
      <c r="P103" s="124"/>
      <c r="Q103" s="124"/>
      <c r="R103" s="62"/>
      <c r="S103" s="2"/>
      <c r="T103" s="2"/>
      <c r="U103" s="2"/>
      <c r="V103" s="2"/>
      <c r="W103" s="2"/>
      <c r="X103" s="2"/>
      <c r="Y103" s="2"/>
      <c r="Z103" s="2"/>
      <c r="AA103" s="2"/>
      <c r="AB103" s="2"/>
    </row>
    <row r="104" spans="1:35" ht="15.5" outlineLevel="1" x14ac:dyDescent="0.25">
      <c r="A104" s="26">
        <v>79</v>
      </c>
      <c r="B104" s="46">
        <v>5</v>
      </c>
      <c r="C104" s="22" t="s">
        <v>166</v>
      </c>
      <c r="D104" s="22"/>
      <c r="E104" s="79" t="s">
        <v>40</v>
      </c>
      <c r="F104" s="27"/>
      <c r="G104" s="27"/>
      <c r="H104" s="121"/>
      <c r="I104" s="130" t="s">
        <v>167</v>
      </c>
      <c r="J104" s="130" t="s">
        <v>178</v>
      </c>
      <c r="K104" s="131" t="str">
        <f>IF(E104="- Choose from list -","",IF(E104="","",VLOOKUP(E104,VER!C:D,2,0)))</f>
        <v/>
      </c>
      <c r="L104" s="132" t="s">
        <v>69</v>
      </c>
      <c r="M104" s="133" t="str">
        <f>IFERROR((IF($C$3="Utensils",(VLOOKUP(I104,'Viktiga fält'!B:D,3,FALSE)),IF($C$3="Food",(VLOOKUP(I104,'Viktiga fält'!F:H,3,FALSE)),IF($C$3="Non Food",(VLOOKUP(I104,'Viktiga fält'!J:L,3,FALSE)),IF($C$3="Alcoholic beverages",(VLOOKUP(I104,'Viktiga fält'!N:P,3,FALSE)),IF($C$3="Fresh Fish",(VLOOKUP(I104,'Viktiga fält'!R:T,3,FALSE)),IF($C$3="Customer unique",(VLOOKUP(I104,'Viktiga fält'!V:X,3,FALSE)),""))))))),"")</f>
        <v/>
      </c>
      <c r="N104" s="82" t="str">
        <f>IF(E104="- Choose from list -","Nej",IF(E104="","Nej","Ja"))</f>
        <v>Nej</v>
      </c>
      <c r="O104" s="133" t="str">
        <f t="shared" si="1"/>
        <v>Nej</v>
      </c>
      <c r="P104" s="137"/>
      <c r="Q104" s="137"/>
      <c r="R104" s="65"/>
      <c r="S104" s="2"/>
      <c r="T104" s="2"/>
      <c r="U104" s="2"/>
      <c r="V104" s="2"/>
      <c r="W104" s="2"/>
      <c r="X104" s="2"/>
      <c r="Y104" s="2"/>
      <c r="Z104" s="2"/>
      <c r="AA104" s="2"/>
      <c r="AB104" s="2"/>
      <c r="AC104" s="3"/>
      <c r="AF104" s="3"/>
      <c r="AI104" s="3"/>
    </row>
    <row r="105" spans="1:35" ht="15.5" outlineLevel="1" x14ac:dyDescent="0.25">
      <c r="A105" s="26">
        <v>80</v>
      </c>
      <c r="B105" s="46"/>
      <c r="C105" s="22" t="s">
        <v>169</v>
      </c>
      <c r="D105" s="22"/>
      <c r="E105" s="79" t="s">
        <v>40</v>
      </c>
      <c r="F105" s="27"/>
      <c r="G105" s="27"/>
      <c r="H105" s="121"/>
      <c r="I105" s="130" t="s">
        <v>170</v>
      </c>
      <c r="J105" s="130" t="s">
        <v>179</v>
      </c>
      <c r="K105" s="131" t="str">
        <f>IF(E105="- Choose from list -","",IF(E105="","",VLOOKUP(E105,VER!C:D,2,0)))</f>
        <v/>
      </c>
      <c r="L105" s="132" t="s">
        <v>69</v>
      </c>
      <c r="M105" s="133" t="str">
        <f>IFERROR((IF($C$3="Utensils",(VLOOKUP(I105,'Viktiga fält'!B:D,3,FALSE)),IF($C$3="Food",(VLOOKUP(I105,'Viktiga fält'!F:H,3,FALSE)),IF($C$3="Non Food",(VLOOKUP(I105,'Viktiga fält'!J:L,3,FALSE)),IF($C$3="Alcoholic beverages",(VLOOKUP(I105,'Viktiga fält'!N:P,3,FALSE)),IF($C$3="Fresh Fish",(VLOOKUP(I105,'Viktiga fält'!R:T,3,FALSE)),IF($C$3="Customer unique",(VLOOKUP(I105,'Viktiga fält'!V:X,3,FALSE)),""))))))),"")</f>
        <v/>
      </c>
      <c r="N105" s="82" t="str">
        <f>IF(E105="- Choose from list -","Nej",IF(E105="","Nej","Ja"))</f>
        <v>Nej</v>
      </c>
      <c r="O105" s="133" t="str">
        <f t="shared" si="1"/>
        <v>Nej</v>
      </c>
      <c r="P105" s="137"/>
      <c r="Q105" s="137"/>
      <c r="R105" s="65"/>
      <c r="S105" s="2"/>
      <c r="T105" s="2"/>
      <c r="U105" s="2"/>
      <c r="V105" s="2"/>
      <c r="W105" s="2"/>
      <c r="X105" s="2"/>
      <c r="Y105" s="2"/>
      <c r="Z105" s="2"/>
      <c r="AA105" s="2"/>
      <c r="AB105" s="2"/>
      <c r="AC105" s="3"/>
      <c r="AF105" s="3"/>
      <c r="AI105" s="3"/>
    </row>
    <row r="106" spans="1:35" ht="7.4" customHeight="1" outlineLevel="1" x14ac:dyDescent="0.25">
      <c r="A106" s="26">
        <v>81</v>
      </c>
      <c r="B106" s="46"/>
      <c r="C106" s="25"/>
      <c r="D106" s="25"/>
      <c r="E106" s="25"/>
      <c r="F106" s="27"/>
      <c r="G106" s="27"/>
      <c r="H106" s="121"/>
      <c r="I106" s="128"/>
      <c r="J106" s="128"/>
      <c r="K106" s="123"/>
      <c r="L106" s="123"/>
      <c r="M106" s="137" t="str">
        <f>IFERROR((IF($C$3="Utensils",(VLOOKUP(I106,'Viktiga fält'!B:D,3,FALSE)),IF($C$3="Food",(VLOOKUP(I106,'Viktiga fält'!F:H,3,FALSE)),IF($C$3="Non Food",(VLOOKUP(I106,'Viktiga fält'!J:L,3,FALSE)),IF($C$3="Alcoholic beverages",(VLOOKUP(I106,'Viktiga fält'!N:P,3,FALSE)),IF($C$3="Fresh Fish",(VLOOKUP(I106,'Viktiga fält'!R:T,3,FALSE)),IF($C$3="Customer unique",(VLOOKUP(I106,'Viktiga fält'!V:X,3,FALSE)),""))))))),"")</f>
        <v/>
      </c>
      <c r="N106" s="65"/>
      <c r="O106" s="137"/>
      <c r="P106" s="124"/>
      <c r="Q106" s="124"/>
      <c r="R106" s="62"/>
      <c r="S106" s="2"/>
      <c r="T106" s="2"/>
      <c r="U106" s="2"/>
      <c r="V106" s="2"/>
      <c r="W106" s="2"/>
      <c r="X106" s="2"/>
      <c r="Y106" s="2"/>
      <c r="Z106" s="2"/>
      <c r="AA106" s="2"/>
      <c r="AB106" s="2"/>
    </row>
    <row r="107" spans="1:35" ht="63" customHeight="1" outlineLevel="1" x14ac:dyDescent="0.25">
      <c r="A107" s="26">
        <v>82</v>
      </c>
      <c r="B107" s="215" t="s">
        <v>180</v>
      </c>
      <c r="C107" s="215"/>
      <c r="D107" s="22"/>
      <c r="E107" s="21"/>
      <c r="F107" s="27"/>
      <c r="G107" s="22" t="s">
        <v>181</v>
      </c>
      <c r="H107" s="121"/>
      <c r="I107" s="130" t="s">
        <v>182</v>
      </c>
      <c r="J107" s="130" t="s">
        <v>183</v>
      </c>
      <c r="K107" s="131" t="str">
        <f>IF(E107="","",E107)</f>
        <v/>
      </c>
      <c r="L107" s="132"/>
      <c r="M107" s="133" t="str">
        <f>IFERROR((IF($C$3="Utensils",(VLOOKUP(I107,'Viktiga fält'!B:D,3,FALSE)),IF($C$3="Food",(VLOOKUP(I107,'Viktiga fält'!F:H,3,FALSE)),IF($C$3="Non Food",(VLOOKUP(I107,'Viktiga fält'!J:L,3,FALSE)),IF($C$3="Alcoholic beverages",(VLOOKUP(I107,'Viktiga fält'!N:P,3,FALSE)),IF($C$3="Fresh Fish",(VLOOKUP(I107,'Viktiga fält'!R:T,3,FALSE)),IF($C$3="Customer unique",(VLOOKUP(I107,'Viktiga fält'!V:X,3,FALSE)),""))))))),"")</f>
        <v/>
      </c>
      <c r="N107" s="61" t="str">
        <f>IF(E107="","Nej","Ja")</f>
        <v>Nej</v>
      </c>
      <c r="O107" s="133" t="str">
        <f t="shared" si="1"/>
        <v>Nej</v>
      </c>
      <c r="P107" s="137"/>
      <c r="Q107" s="137"/>
      <c r="R107" s="65"/>
      <c r="S107" s="2"/>
      <c r="T107" s="2"/>
      <c r="U107" s="2"/>
      <c r="V107" s="2"/>
      <c r="W107" s="2"/>
      <c r="X107" s="2"/>
      <c r="Y107" s="2"/>
      <c r="Z107" s="2"/>
      <c r="AA107" s="2"/>
      <c r="AB107" s="2"/>
      <c r="AC107" s="3"/>
      <c r="AF107" s="3"/>
      <c r="AI107" s="3"/>
    </row>
    <row r="108" spans="1:35" ht="7.4" customHeight="1" outlineLevel="1" x14ac:dyDescent="0.25">
      <c r="A108" s="26">
        <v>83</v>
      </c>
      <c r="B108" s="46"/>
      <c r="C108" s="25"/>
      <c r="D108" s="25"/>
      <c r="E108" s="25"/>
      <c r="F108" s="27"/>
      <c r="G108" s="27"/>
      <c r="H108" s="121"/>
      <c r="I108" s="128"/>
      <c r="J108" s="128"/>
      <c r="K108" s="123"/>
      <c r="L108" s="123"/>
      <c r="M108" s="137" t="str">
        <f>IFERROR((IF($C$3="Utensils",(VLOOKUP(I108,'Viktiga fält'!B:D,3,FALSE)),IF($C$3="Food",(VLOOKUP(I108,'Viktiga fält'!F:H,3,FALSE)),IF($C$3="Non Food",(VLOOKUP(I108,'Viktiga fält'!J:L,3,FALSE)),IF($C$3="Alcoholic beverages",(VLOOKUP(I108,'Viktiga fält'!N:P,3,FALSE)),IF($C$3="Fresh Fish",(VLOOKUP(I108,'Viktiga fält'!R:T,3,FALSE)),IF($C$3="Customer unique",(VLOOKUP(I108,'Viktiga fält'!V:X,3,FALSE)),""))))))),"")</f>
        <v/>
      </c>
      <c r="N108" s="137"/>
      <c r="O108" s="137"/>
      <c r="P108" s="124"/>
      <c r="Q108" s="124"/>
      <c r="R108" s="62"/>
      <c r="S108" s="2"/>
      <c r="T108" s="2"/>
      <c r="U108" s="2"/>
      <c r="V108" s="2"/>
      <c r="W108" s="2"/>
      <c r="X108" s="2"/>
      <c r="Y108" s="2"/>
      <c r="Z108" s="2"/>
      <c r="AA108" s="2"/>
      <c r="AB108" s="2"/>
    </row>
    <row r="109" spans="1:35" ht="14.5" x14ac:dyDescent="0.35">
      <c r="A109" s="26">
        <v>84</v>
      </c>
      <c r="B109" s="218" t="s">
        <v>184</v>
      </c>
      <c r="C109" s="218"/>
      <c r="D109" s="32"/>
      <c r="E109" s="30"/>
      <c r="F109" s="33"/>
      <c r="G109" s="33"/>
      <c r="M109" s="137" t="str">
        <f>IFERROR((IF($C$3="Utensils",(VLOOKUP(I109,'Viktiga fält'!B:D,3,FALSE)),IF($C$3="Food",(VLOOKUP(I109,'Viktiga fält'!F:H,3,FALSE)),IF($C$3="Non Food",(VLOOKUP(I109,'Viktiga fält'!J:L,3,FALSE)),IF($C$3="Alcoholic beverages",(VLOOKUP(I109,'Viktiga fält'!N:P,3,FALSE)),IF($C$3="Fresh Fish",(VLOOKUP(I109,'Viktiga fält'!R:T,3,FALSE)),IF($C$3="Customer unique",(VLOOKUP(I109,'Viktiga fält'!V:X,3,FALSE)),""))))))),"")</f>
        <v/>
      </c>
      <c r="N109" s="137"/>
      <c r="O109" s="137"/>
    </row>
    <row r="110" spans="1:35" ht="7.4" customHeight="1" x14ac:dyDescent="0.25">
      <c r="A110" s="26">
        <v>85</v>
      </c>
      <c r="B110" s="46"/>
      <c r="C110" s="25"/>
      <c r="D110" s="25"/>
      <c r="E110" s="25"/>
      <c r="F110" s="27"/>
      <c r="G110" s="27"/>
      <c r="H110" s="121"/>
      <c r="I110" s="128"/>
      <c r="J110" s="128"/>
      <c r="K110" s="123"/>
      <c r="L110" s="123"/>
      <c r="M110" s="137" t="str">
        <f>IFERROR((IF($C$3="Utensils",(VLOOKUP(I110,'Viktiga fält'!B:D,3,FALSE)),IF($C$3="Food",(VLOOKUP(I110,'Viktiga fält'!F:H,3,FALSE)),IF($C$3="Non Food",(VLOOKUP(I110,'Viktiga fält'!J:L,3,FALSE)),IF($C$3="Alcoholic beverages",(VLOOKUP(I110,'Viktiga fält'!N:P,3,FALSE)),IF($C$3="Fresh Fish",(VLOOKUP(I110,'Viktiga fält'!R:T,3,FALSE)),IF($C$3="Customer unique",(VLOOKUP(I110,'Viktiga fält'!V:X,3,FALSE)),""))))))),"")</f>
        <v/>
      </c>
      <c r="N110" s="137"/>
      <c r="O110" s="137"/>
      <c r="P110" s="124"/>
      <c r="Q110" s="124"/>
      <c r="R110" s="62"/>
      <c r="S110" s="2"/>
      <c r="T110" s="2"/>
      <c r="U110" s="2"/>
      <c r="V110" s="2"/>
      <c r="W110" s="2"/>
      <c r="X110" s="2"/>
      <c r="Y110" s="2"/>
      <c r="Z110" s="2"/>
      <c r="AA110" s="2"/>
      <c r="AB110" s="2"/>
    </row>
    <row r="111" spans="1:35" ht="15.75" customHeight="1" outlineLevel="1" x14ac:dyDescent="0.25">
      <c r="B111" s="214" t="s">
        <v>3430</v>
      </c>
      <c r="C111" s="214"/>
      <c r="D111" s="22"/>
      <c r="E111" s="21" t="s">
        <v>40</v>
      </c>
      <c r="F111" s="27"/>
      <c r="G111" s="22"/>
      <c r="H111" s="121"/>
      <c r="I111" s="130" t="s">
        <v>3432</v>
      </c>
      <c r="J111" s="130" t="s">
        <v>3434</v>
      </c>
      <c r="K111" s="131" t="str">
        <f>IF(E111="- Choose from list -","",IF(E111="","",VLOOKUP(E111,VER!K:L,2,0)))</f>
        <v/>
      </c>
      <c r="L111" s="132" t="s">
        <v>69</v>
      </c>
      <c r="M111" s="133" t="str">
        <f>IFERROR((IF($C$3="Utensils",(VLOOKUP(I111,'Viktiga fält'!B:D,3,FALSE)),IF($C$3="Food",(VLOOKUP(I111,'Viktiga fält'!F:H,3,FALSE)),IF($C$3="Non Food",(VLOOKUP(I111,'Viktiga fält'!J:L,3,FALSE)),IF($C$3="Alcoholic beverages",(VLOOKUP(I111,'Viktiga fält'!N:P,3,FALSE)),IF($C$3="Fresh Fish",(VLOOKUP(I111,'Viktiga fält'!R:T,3,FALSE)),IF($C$3="Customer unique",(VLOOKUP(I111,'Viktiga fält'!V:X,3,FALSE)),""))))))),"")</f>
        <v/>
      </c>
      <c r="N111" s="61" t="str">
        <f t="shared" ref="N111:N112" si="12">IF(E111="- Choose from list -","Nej",IF(E111="","Nej","Ja"))</f>
        <v>Nej</v>
      </c>
      <c r="O111" s="133" t="str">
        <f t="shared" ref="O111:O112" si="13">IF((AND(M111="ja",N111="Nej")),"Ja","Nej")</f>
        <v>Nej</v>
      </c>
      <c r="P111" s="137"/>
      <c r="Q111" s="137"/>
      <c r="R111" s="65"/>
      <c r="S111" s="2"/>
      <c r="T111" s="2"/>
      <c r="U111" s="2"/>
      <c r="V111" s="2"/>
      <c r="W111" s="2"/>
      <c r="X111" s="2"/>
      <c r="Y111" s="2"/>
      <c r="Z111" s="2"/>
      <c r="AA111" s="2"/>
      <c r="AB111" s="2"/>
      <c r="AE111" s="3"/>
    </row>
    <row r="112" spans="1:35" ht="15.75" customHeight="1" outlineLevel="1" x14ac:dyDescent="0.25">
      <c r="B112" s="214" t="s">
        <v>3431</v>
      </c>
      <c r="C112" s="214"/>
      <c r="D112" s="22"/>
      <c r="E112" s="21" t="s">
        <v>40</v>
      </c>
      <c r="F112" s="27"/>
      <c r="G112" s="22"/>
      <c r="H112" s="121"/>
      <c r="I112" s="130" t="s">
        <v>3433</v>
      </c>
      <c r="J112" s="130" t="s">
        <v>3435</v>
      </c>
      <c r="K112" s="131" t="str">
        <f>IF(E112="- Choose from list -","",IF(E112="","",VLOOKUP(E112,VER!K:L,2,0)))</f>
        <v/>
      </c>
      <c r="L112" s="132" t="s">
        <v>69</v>
      </c>
      <c r="M112" s="133" t="str">
        <f>IFERROR((IF($C$3="Utensils",(VLOOKUP(I112,'Viktiga fält'!B:D,3,FALSE)),IF($C$3="Food",(VLOOKUP(I112,'Viktiga fält'!F:H,3,FALSE)),IF($C$3="Non Food",(VLOOKUP(I112,'Viktiga fält'!J:L,3,FALSE)),IF($C$3="Alcoholic beverages",(VLOOKUP(I112,'Viktiga fält'!N:P,3,FALSE)),IF($C$3="Fresh Fish",(VLOOKUP(I112,'Viktiga fält'!R:T,3,FALSE)),IF($C$3="Customer unique",(VLOOKUP(I112,'Viktiga fält'!V:X,3,FALSE)),""))))))),"")</f>
        <v/>
      </c>
      <c r="N112" s="61" t="str">
        <f t="shared" si="12"/>
        <v>Nej</v>
      </c>
      <c r="O112" s="133" t="str">
        <f t="shared" si="13"/>
        <v>Nej</v>
      </c>
      <c r="P112" s="137"/>
      <c r="Q112" s="137"/>
      <c r="R112" s="65"/>
      <c r="S112" s="2"/>
      <c r="T112" s="2"/>
      <c r="U112" s="2"/>
      <c r="V112" s="2"/>
      <c r="W112" s="2"/>
      <c r="X112" s="2"/>
      <c r="Y112" s="2"/>
      <c r="Z112" s="2"/>
      <c r="AA112" s="2"/>
      <c r="AB112" s="2"/>
      <c r="AE112" s="3"/>
    </row>
    <row r="113" spans="1:35" ht="7.4" customHeight="1" x14ac:dyDescent="0.25">
      <c r="A113" s="26">
        <v>85</v>
      </c>
      <c r="B113" s="46"/>
      <c r="C113" s="25"/>
      <c r="D113" s="25"/>
      <c r="E113" s="25"/>
      <c r="F113" s="27"/>
      <c r="G113" s="27"/>
      <c r="H113" s="121"/>
      <c r="I113" s="128"/>
      <c r="J113" s="128"/>
      <c r="K113" s="123"/>
      <c r="L113" s="123"/>
      <c r="M113" s="137" t="str">
        <f>IFERROR((IF($C$3="Utensils",(VLOOKUP(I113,'Viktiga fält'!B:D,3,FALSE)),IF($C$3="Food",(VLOOKUP(I113,'Viktiga fält'!F:H,3,FALSE)),IF($C$3="Non Food",(VLOOKUP(I113,'Viktiga fält'!J:L,3,FALSE)),IF($C$3="Alcoholic beverages",(VLOOKUP(I113,'Viktiga fält'!N:P,3,FALSE)),IF($C$3="Fresh Fish",(VLOOKUP(I113,'Viktiga fält'!R:T,3,FALSE)),IF($C$3="Customer unique",(VLOOKUP(I113,'Viktiga fält'!V:X,3,FALSE)),""))))))),"")</f>
        <v/>
      </c>
      <c r="N113" s="137"/>
      <c r="O113" s="137"/>
      <c r="P113" s="124"/>
      <c r="Q113" s="124"/>
      <c r="R113" s="62"/>
      <c r="S113" s="2"/>
      <c r="T113" s="2"/>
      <c r="U113" s="2"/>
      <c r="V113" s="2"/>
      <c r="W113" s="2"/>
      <c r="X113" s="2"/>
      <c r="Y113" s="2"/>
      <c r="Z113" s="2"/>
      <c r="AA113" s="2"/>
      <c r="AB113" s="2"/>
    </row>
    <row r="114" spans="1:35" ht="15.75" customHeight="1" outlineLevel="1" x14ac:dyDescent="0.25">
      <c r="B114" s="214" t="s">
        <v>3430</v>
      </c>
      <c r="C114" s="214"/>
      <c r="D114" s="22"/>
      <c r="E114" s="21" t="s">
        <v>40</v>
      </c>
      <c r="F114" s="27"/>
      <c r="G114" s="22"/>
      <c r="H114" s="121"/>
      <c r="I114" s="130" t="s">
        <v>3432</v>
      </c>
      <c r="J114" s="130" t="s">
        <v>3606</v>
      </c>
      <c r="K114" s="131" t="str">
        <f>IF(E114="- Choose from list -","",IF(E114="","",VLOOKUP(E114,VER!K:L,2,0)))</f>
        <v/>
      </c>
      <c r="L114" s="132" t="s">
        <v>69</v>
      </c>
      <c r="M114" s="133" t="str">
        <f>IFERROR((IF($C$3="Utensils",(VLOOKUP(I114,'Viktiga fält'!B:D,3,FALSE)),IF($C$3="Food",(VLOOKUP(I114,'Viktiga fält'!F:H,3,FALSE)),IF($C$3="Non Food",(VLOOKUP(I114,'Viktiga fält'!J:L,3,FALSE)),IF($C$3="Alcoholic beverages",(VLOOKUP(I114,'Viktiga fält'!N:P,3,FALSE)),IF($C$3="Fresh Fish",(VLOOKUP(I114,'Viktiga fält'!R:T,3,FALSE)),IF($C$3="Customer unique",(VLOOKUP(I114,'Viktiga fält'!V:X,3,FALSE)),""))))))),"")</f>
        <v/>
      </c>
      <c r="N114" s="61" t="str">
        <f t="shared" ref="N114" si="14">IF(E114="- Choose from list -","Nej",IF(E114="","Nej","Ja"))</f>
        <v>Nej</v>
      </c>
      <c r="O114" s="133" t="str">
        <f t="shared" ref="O114:O115" si="15">IF((AND(M114="ja",N114="Nej")),"Ja","Nej")</f>
        <v>Nej</v>
      </c>
      <c r="P114" s="137"/>
      <c r="Q114" s="137"/>
      <c r="R114" s="65"/>
      <c r="S114" s="2"/>
      <c r="T114" s="2"/>
      <c r="U114" s="2"/>
      <c r="V114" s="2"/>
      <c r="W114" s="2"/>
      <c r="X114" s="2"/>
      <c r="Y114" s="2"/>
      <c r="Z114" s="2"/>
      <c r="AA114" s="2"/>
      <c r="AB114" s="2"/>
      <c r="AE114" s="3"/>
    </row>
    <row r="115" spans="1:35" ht="15.75" customHeight="1" outlineLevel="1" x14ac:dyDescent="0.25">
      <c r="B115" s="214" t="s">
        <v>3431</v>
      </c>
      <c r="C115" s="214"/>
      <c r="D115" s="22"/>
      <c r="E115" s="21" t="s">
        <v>40</v>
      </c>
      <c r="F115" s="27"/>
      <c r="G115" s="22"/>
      <c r="H115" s="121"/>
      <c r="I115" s="130" t="s">
        <v>3433</v>
      </c>
      <c r="J115" s="130" t="s">
        <v>3607</v>
      </c>
      <c r="K115" s="131" t="str">
        <f>IF(E115="- Choose from list -","",IF(E115="","",VLOOKUP(E115,VER!K:L,2,0)))</f>
        <v/>
      </c>
      <c r="L115" s="132" t="s">
        <v>69</v>
      </c>
      <c r="M115" s="133" t="str">
        <f>IFERROR((IF($C$3="Utensils",(VLOOKUP(I115,'Viktiga fält'!B:D,3,FALSE)),IF($C$3="Food",(VLOOKUP(I115,'Viktiga fält'!F:H,3,FALSE)),IF($C$3="Non Food",(VLOOKUP(I115,'Viktiga fält'!J:L,3,FALSE)),IF($C$3="Alcoholic beverages",(VLOOKUP(I115,'Viktiga fält'!N:P,3,FALSE)),IF($C$3="Fresh Fish",(VLOOKUP(I115,'Viktiga fält'!R:T,3,FALSE)),IF($C$3="Customer unique",(VLOOKUP(I115,'Viktiga fält'!V:X,3,FALSE)),""))))))),"")</f>
        <v/>
      </c>
      <c r="N115" s="61" t="str">
        <f>IF(E115="- Choose from list -","Nej",IF(E115="","Nej","Ja"))</f>
        <v>Nej</v>
      </c>
      <c r="O115" s="133" t="str">
        <f t="shared" si="15"/>
        <v>Nej</v>
      </c>
      <c r="P115" s="137"/>
      <c r="Q115" s="137"/>
      <c r="R115" s="65"/>
      <c r="S115" s="2"/>
      <c r="T115" s="2"/>
      <c r="U115" s="2"/>
      <c r="V115" s="2"/>
      <c r="W115" s="2"/>
      <c r="X115" s="2"/>
      <c r="Y115" s="2"/>
      <c r="Z115" s="2"/>
      <c r="AA115" s="2"/>
      <c r="AB115" s="2"/>
      <c r="AE115" s="3"/>
    </row>
    <row r="116" spans="1:35" ht="7.4" customHeight="1" x14ac:dyDescent="0.25">
      <c r="A116" s="26">
        <v>85</v>
      </c>
      <c r="B116" s="46"/>
      <c r="C116" s="25"/>
      <c r="D116" s="25"/>
      <c r="E116" s="25"/>
      <c r="F116" s="27"/>
      <c r="G116" s="27"/>
      <c r="H116" s="121"/>
      <c r="I116" s="128"/>
      <c r="J116" s="128"/>
      <c r="K116" s="123"/>
      <c r="L116" s="123"/>
      <c r="M116" s="137" t="str">
        <f>IFERROR((IF($C$3="Utensils",(VLOOKUP(I116,'Viktiga fält'!B:D,3,FALSE)),IF($C$3="Food",(VLOOKUP(I116,'Viktiga fält'!F:H,3,FALSE)),IF($C$3="Non Food",(VLOOKUP(I116,'Viktiga fält'!J:L,3,FALSE)),IF($C$3="Alcoholic beverages",(VLOOKUP(I116,'Viktiga fält'!N:P,3,FALSE)),IF($C$3="Fresh Fish",(VLOOKUP(I116,'Viktiga fält'!R:T,3,FALSE)),IF($C$3="Customer unique",(VLOOKUP(I116,'Viktiga fält'!V:X,3,FALSE)),""))))))),"")</f>
        <v/>
      </c>
      <c r="N116" s="137"/>
      <c r="O116" s="137"/>
      <c r="P116" s="124"/>
      <c r="Q116" s="124"/>
      <c r="R116" s="62"/>
      <c r="S116" s="2"/>
      <c r="T116" s="2"/>
      <c r="U116" s="2"/>
      <c r="V116" s="2"/>
      <c r="W116" s="2"/>
      <c r="X116" s="2"/>
      <c r="Y116" s="2"/>
      <c r="Z116" s="2"/>
      <c r="AA116" s="2"/>
      <c r="AB116" s="2"/>
    </row>
    <row r="117" spans="1:35" ht="15.75" customHeight="1" outlineLevel="1" x14ac:dyDescent="0.25">
      <c r="B117" s="214" t="s">
        <v>3430</v>
      </c>
      <c r="C117" s="214"/>
      <c r="D117" s="22"/>
      <c r="E117" s="21" t="s">
        <v>40</v>
      </c>
      <c r="F117" s="27"/>
      <c r="G117" s="22"/>
      <c r="H117" s="121"/>
      <c r="I117" s="130" t="s">
        <v>3432</v>
      </c>
      <c r="J117" s="130" t="s">
        <v>3608</v>
      </c>
      <c r="K117" s="131" t="str">
        <f>IF(E117="- Choose from list -","",IF(E117="","",VLOOKUP(E117,VER!K:L,2,0)))</f>
        <v/>
      </c>
      <c r="L117" s="132" t="s">
        <v>69</v>
      </c>
      <c r="M117" s="133" t="str">
        <f>IFERROR((IF($C$3="Utensils",(VLOOKUP(I117,'Viktiga fält'!B:D,3,FALSE)),IF($C$3="Food",(VLOOKUP(I117,'Viktiga fält'!F:H,3,FALSE)),IF($C$3="Non Food",(VLOOKUP(I117,'Viktiga fält'!J:L,3,FALSE)),IF($C$3="Alcoholic beverages",(VLOOKUP(I117,'Viktiga fält'!N:P,3,FALSE)),IF($C$3="Fresh Fish",(VLOOKUP(I117,'Viktiga fält'!R:T,3,FALSE)),IF($C$3="Customer unique",(VLOOKUP(I117,'Viktiga fält'!V:X,3,FALSE)),""))))))),"")</f>
        <v/>
      </c>
      <c r="N117" s="61" t="str">
        <f t="shared" ref="N117:N118" si="16">IF(E117="- Choose from list -","Nej",IF(E117="","Nej","Ja"))</f>
        <v>Nej</v>
      </c>
      <c r="O117" s="133" t="str">
        <f t="shared" ref="O117:O118" si="17">IF((AND(M117="ja",N117="Nej")),"Ja","Nej")</f>
        <v>Nej</v>
      </c>
      <c r="P117" s="137"/>
      <c r="Q117" s="137"/>
      <c r="R117" s="65"/>
      <c r="S117" s="2"/>
      <c r="T117" s="2"/>
      <c r="U117" s="2"/>
      <c r="V117" s="2"/>
      <c r="W117" s="2"/>
      <c r="X117" s="2"/>
      <c r="Y117" s="2"/>
      <c r="Z117" s="2"/>
      <c r="AA117" s="2"/>
      <c r="AB117" s="2"/>
      <c r="AE117" s="3"/>
    </row>
    <row r="118" spans="1:35" ht="15.75" customHeight="1" outlineLevel="1" x14ac:dyDescent="0.25">
      <c r="B118" s="214" t="s">
        <v>3431</v>
      </c>
      <c r="C118" s="214"/>
      <c r="D118" s="22"/>
      <c r="E118" s="21" t="s">
        <v>40</v>
      </c>
      <c r="F118" s="27"/>
      <c r="G118" s="22"/>
      <c r="H118" s="121"/>
      <c r="I118" s="130" t="s">
        <v>3433</v>
      </c>
      <c r="J118" s="130" t="s">
        <v>3609</v>
      </c>
      <c r="K118" s="131" t="str">
        <f>IF(E118="- Choose from list -","",IF(E118="","",VLOOKUP(E118,VER!C:D,2,0)))</f>
        <v/>
      </c>
      <c r="L118" s="132" t="s">
        <v>69</v>
      </c>
      <c r="M118" s="133" t="str">
        <f>IFERROR((IF($C$3="Utensils",(VLOOKUP(I118,'Viktiga fält'!B:D,3,FALSE)),IF($C$3="Food",(VLOOKUP(I118,'Viktiga fält'!F:H,3,FALSE)),IF($C$3="Non Food",(VLOOKUP(I118,'Viktiga fält'!J:L,3,FALSE)),IF($C$3="Alcoholic beverages",(VLOOKUP(I118,'Viktiga fält'!N:P,3,FALSE)),IF($C$3="Fresh Fish",(VLOOKUP(I118,'Viktiga fält'!R:T,3,FALSE)),IF($C$3="Customer unique",(VLOOKUP(I118,'Viktiga fält'!V:X,3,FALSE)),""))))))),"")</f>
        <v/>
      </c>
      <c r="N118" s="61" t="str">
        <f t="shared" si="16"/>
        <v>Nej</v>
      </c>
      <c r="O118" s="133" t="str">
        <f t="shared" si="17"/>
        <v>Nej</v>
      </c>
      <c r="P118" s="137"/>
      <c r="Q118" s="137"/>
      <c r="R118" s="65"/>
      <c r="S118" s="2"/>
      <c r="T118" s="2"/>
      <c r="U118" s="2"/>
      <c r="V118" s="2"/>
      <c r="W118" s="2"/>
      <c r="X118" s="2"/>
      <c r="Y118" s="2"/>
      <c r="Z118" s="2"/>
      <c r="AA118" s="2"/>
      <c r="AB118" s="2"/>
      <c r="AE118" s="3"/>
    </row>
    <row r="119" spans="1:35" ht="7.4" customHeight="1" x14ac:dyDescent="0.25">
      <c r="A119" s="26">
        <v>85</v>
      </c>
      <c r="B119" s="46"/>
      <c r="C119" s="25"/>
      <c r="D119" s="25"/>
      <c r="E119" s="25"/>
      <c r="F119" s="27"/>
      <c r="G119" s="27"/>
      <c r="H119" s="121"/>
      <c r="I119" s="128"/>
      <c r="J119" s="128"/>
      <c r="K119" s="123"/>
      <c r="L119" s="123"/>
      <c r="M119" s="137" t="str">
        <f>IFERROR((IF($C$3="Utensils",(VLOOKUP(I119,'Viktiga fält'!B:D,3,FALSE)),IF($C$3="Food",(VLOOKUP(I119,'Viktiga fält'!F:H,3,FALSE)),IF($C$3="Non Food",(VLOOKUP(I119,'Viktiga fält'!J:L,3,FALSE)),IF($C$3="Alcoholic beverages",(VLOOKUP(I119,'Viktiga fält'!N:P,3,FALSE)),IF($C$3="Fresh Fish",(VLOOKUP(I119,'Viktiga fält'!R:T,3,FALSE)),IF($C$3="Customer unique",(VLOOKUP(I119,'Viktiga fält'!V:X,3,FALSE)),""))))))),"")</f>
        <v/>
      </c>
      <c r="N119" s="137"/>
      <c r="O119" s="137"/>
      <c r="P119" s="124"/>
      <c r="Q119" s="124"/>
      <c r="R119" s="62"/>
      <c r="S119" s="2"/>
      <c r="T119" s="2"/>
      <c r="U119" s="2"/>
      <c r="V119" s="2"/>
      <c r="W119" s="2"/>
      <c r="X119" s="2"/>
      <c r="Y119" s="2"/>
      <c r="Z119" s="2"/>
      <c r="AA119" s="2"/>
      <c r="AB119" s="2"/>
    </row>
    <row r="120" spans="1:35" ht="15.75" customHeight="1" outlineLevel="1" x14ac:dyDescent="0.25">
      <c r="B120" s="214" t="s">
        <v>3430</v>
      </c>
      <c r="C120" s="214"/>
      <c r="D120" s="22"/>
      <c r="E120" s="21" t="s">
        <v>40</v>
      </c>
      <c r="F120" s="27"/>
      <c r="G120" s="22"/>
      <c r="H120" s="121"/>
      <c r="I120" s="130" t="s">
        <v>3432</v>
      </c>
      <c r="J120" s="130" t="s">
        <v>3610</v>
      </c>
      <c r="K120" s="131" t="str">
        <f>IF(E120="- Choose from list -","",IF(E120="","",VLOOKUP(E120,VER!K:L,2,0)))</f>
        <v/>
      </c>
      <c r="L120" s="132" t="s">
        <v>69</v>
      </c>
      <c r="M120" s="133" t="str">
        <f>IFERROR((IF($C$3="Utensils",(VLOOKUP(I120,'Viktiga fält'!B:D,3,FALSE)),IF($C$3="Food",(VLOOKUP(I120,'Viktiga fält'!F:H,3,FALSE)),IF($C$3="Non Food",(VLOOKUP(I120,'Viktiga fält'!J:L,3,FALSE)),IF($C$3="Alcoholic beverages",(VLOOKUP(I120,'Viktiga fält'!N:P,3,FALSE)),IF($C$3="Fresh Fish",(VLOOKUP(I120,'Viktiga fält'!R:T,3,FALSE)),IF($C$3="Customer unique",(VLOOKUP(I120,'Viktiga fält'!V:X,3,FALSE)),""))))))),"")</f>
        <v/>
      </c>
      <c r="N120" s="61" t="str">
        <f t="shared" ref="N120:N121" si="18">IF(E120="- Choose from list -","Nej",IF(E120="","Nej","Ja"))</f>
        <v>Nej</v>
      </c>
      <c r="O120" s="133" t="str">
        <f t="shared" ref="O120:O121" si="19">IF((AND(M120="ja",N120="Nej")),"Ja","Nej")</f>
        <v>Nej</v>
      </c>
      <c r="P120" s="137"/>
      <c r="Q120" s="137"/>
      <c r="R120" s="65"/>
      <c r="S120" s="2"/>
      <c r="T120" s="2"/>
      <c r="U120" s="2"/>
      <c r="V120" s="2"/>
      <c r="W120" s="2"/>
      <c r="X120" s="2"/>
      <c r="Y120" s="2"/>
      <c r="Z120" s="2"/>
      <c r="AA120" s="2"/>
      <c r="AB120" s="2"/>
      <c r="AE120" s="3"/>
    </row>
    <row r="121" spans="1:35" ht="15.75" customHeight="1" outlineLevel="1" x14ac:dyDescent="0.25">
      <c r="B121" s="214" t="s">
        <v>3431</v>
      </c>
      <c r="C121" s="214"/>
      <c r="D121" s="22"/>
      <c r="E121" s="21" t="s">
        <v>40</v>
      </c>
      <c r="F121" s="27"/>
      <c r="G121" s="22"/>
      <c r="H121" s="121"/>
      <c r="I121" s="130" t="s">
        <v>3433</v>
      </c>
      <c r="J121" s="130" t="s">
        <v>3611</v>
      </c>
      <c r="K121" s="131" t="str">
        <f>IF(E121="- Choose from list -","",IF(E121="","",VLOOKUP(E121,VER!K:L,2,0)))</f>
        <v/>
      </c>
      <c r="L121" s="132" t="s">
        <v>69</v>
      </c>
      <c r="M121" s="133" t="str">
        <f>IFERROR((IF($C$3="Utensils",(VLOOKUP(I121,'Viktiga fält'!B:D,3,FALSE)),IF($C$3="Food",(VLOOKUP(I121,'Viktiga fält'!F:H,3,FALSE)),IF($C$3="Non Food",(VLOOKUP(I121,'Viktiga fält'!J:L,3,FALSE)),IF($C$3="Alcoholic beverages",(VLOOKUP(I121,'Viktiga fält'!N:P,3,FALSE)),IF($C$3="Fresh Fish",(VLOOKUP(I121,'Viktiga fält'!R:T,3,FALSE)),IF($C$3="Customer unique",(VLOOKUP(I121,'Viktiga fält'!V:X,3,FALSE)),""))))))),"")</f>
        <v/>
      </c>
      <c r="N121" s="61" t="str">
        <f t="shared" si="18"/>
        <v>Nej</v>
      </c>
      <c r="O121" s="133" t="str">
        <f t="shared" si="19"/>
        <v>Nej</v>
      </c>
      <c r="P121" s="137"/>
      <c r="Q121" s="137"/>
      <c r="R121" s="65"/>
      <c r="S121" s="2"/>
      <c r="T121" s="2"/>
      <c r="U121" s="2"/>
      <c r="V121" s="2"/>
      <c r="W121" s="2"/>
      <c r="X121" s="2"/>
      <c r="Y121" s="2"/>
      <c r="Z121" s="2"/>
      <c r="AA121" s="2"/>
      <c r="AB121" s="2"/>
      <c r="AE121" s="3"/>
    </row>
    <row r="122" spans="1:35" ht="7.4" customHeight="1" outlineLevel="1" x14ac:dyDescent="0.25">
      <c r="A122" s="26">
        <v>94</v>
      </c>
      <c r="B122" s="25"/>
      <c r="C122" s="25"/>
      <c r="D122" s="25"/>
      <c r="E122" s="25"/>
      <c r="F122" s="27"/>
      <c r="G122" s="27"/>
      <c r="H122" s="121"/>
      <c r="I122" s="128"/>
      <c r="J122" s="128"/>
      <c r="K122" s="123"/>
      <c r="L122" s="123"/>
      <c r="M122" s="137" t="str">
        <f>IFERROR((IF($C$3="Utensils",(VLOOKUP(I122,'Viktiga fält'!B:D,3,FALSE)),IF($C$3="Food",(VLOOKUP(I122,'Viktiga fält'!F:H,3,FALSE)),IF($C$3="Non Food",(VLOOKUP(I122,'Viktiga fält'!J:L,3,FALSE)),IF($C$3="Alcoholic beverages",(VLOOKUP(I122,'Viktiga fält'!N:P,3,FALSE)),IF($C$3="Fresh Fish",(VLOOKUP(I122,'Viktiga fält'!R:T,3,FALSE)),IF($C$3="Customer unique",(VLOOKUP(I122,'Viktiga fält'!V:X,3,FALSE)),""))))))),"")</f>
        <v/>
      </c>
      <c r="N122" s="65"/>
      <c r="O122" s="137"/>
      <c r="P122" s="124"/>
      <c r="Q122" s="124"/>
      <c r="R122" s="62"/>
      <c r="S122" s="2"/>
      <c r="T122" s="2"/>
      <c r="U122" s="2"/>
      <c r="V122" s="2"/>
      <c r="W122" s="2"/>
      <c r="X122" s="2"/>
      <c r="Y122" s="2"/>
      <c r="Z122" s="2"/>
      <c r="AA122" s="2"/>
      <c r="AB122" s="2"/>
    </row>
    <row r="123" spans="1:35" ht="15.75" customHeight="1" outlineLevel="1" x14ac:dyDescent="0.25">
      <c r="A123" s="26">
        <v>95</v>
      </c>
      <c r="B123" s="46">
        <v>1</v>
      </c>
      <c r="C123" s="38" t="s">
        <v>187</v>
      </c>
      <c r="D123" s="22"/>
      <c r="E123" s="79" t="s">
        <v>40</v>
      </c>
      <c r="F123" s="27"/>
      <c r="G123" s="215" t="s">
        <v>188</v>
      </c>
      <c r="H123" s="121"/>
      <c r="I123" s="130" t="s">
        <v>189</v>
      </c>
      <c r="J123" s="130" t="s">
        <v>190</v>
      </c>
      <c r="K123" s="131" t="str">
        <f>IF(E123="- Choose from list -","",IF(E123="","",VLOOKUP(E123,VER!C:D,2,0)))</f>
        <v/>
      </c>
      <c r="L123" s="132" t="s">
        <v>69</v>
      </c>
      <c r="M123" s="133" t="str">
        <f>IFERROR((IF($C$3="Utensils",(VLOOKUP(I123,'Viktiga fält'!B:D,3,FALSE)),IF($C$3="Food",(VLOOKUP(I123,'Viktiga fält'!F:H,3,FALSE)),IF($C$3="Non Food",(VLOOKUP(I123,'Viktiga fält'!J:L,3,FALSE)),IF($C$3="Alcoholic beverages",(VLOOKUP(I123,'Viktiga fält'!N:P,3,FALSE)),IF($C$3="Fresh Fish",(VLOOKUP(I123,'Viktiga fält'!R:T,3,FALSE)),IF($C$3="Customer unique",(VLOOKUP(I123,'Viktiga fält'!V:X,3,FALSE)),""))))))),"")</f>
        <v>Ja</v>
      </c>
      <c r="N123" s="82" t="str">
        <f t="shared" ref="N123:N130" si="20">IF(E123="- Choose from list -","Nej",IF(E123="","Nej","Ja"))</f>
        <v>Nej</v>
      </c>
      <c r="O123" s="133" t="str">
        <f t="shared" ref="O123:O179" si="21">IF((AND(M123="ja",N123="Nej")),"Ja","Nej")</f>
        <v>Ja</v>
      </c>
      <c r="P123" s="137"/>
      <c r="Q123" s="137"/>
      <c r="R123" s="65"/>
      <c r="S123" s="2"/>
      <c r="T123" s="2"/>
      <c r="U123" s="2"/>
      <c r="V123" s="2"/>
      <c r="W123" s="2"/>
      <c r="X123" s="2"/>
      <c r="Y123" s="2"/>
      <c r="Z123" s="2"/>
      <c r="AA123" s="2"/>
      <c r="AB123" s="2"/>
      <c r="AC123" s="3"/>
      <c r="AF123" s="3"/>
      <c r="AI123" s="3"/>
    </row>
    <row r="124" spans="1:35" ht="15.75" customHeight="1" outlineLevel="1" x14ac:dyDescent="0.25">
      <c r="A124" s="26">
        <v>96</v>
      </c>
      <c r="B124" s="46">
        <v>2</v>
      </c>
      <c r="C124" s="22" t="s">
        <v>191</v>
      </c>
      <c r="D124" s="22"/>
      <c r="E124" s="79" t="s">
        <v>40</v>
      </c>
      <c r="F124" s="27"/>
      <c r="G124" s="215"/>
      <c r="H124" s="121"/>
      <c r="I124" s="130" t="s">
        <v>189</v>
      </c>
      <c r="J124" s="130" t="s">
        <v>192</v>
      </c>
      <c r="K124" s="131" t="str">
        <f>IF(E124="- Choose from list -","",IF(E124="","",VLOOKUP(E124,VER!C:D,2,0)))</f>
        <v/>
      </c>
      <c r="L124" s="132" t="s">
        <v>69</v>
      </c>
      <c r="M124" s="133" t="str">
        <f>IFERROR((IF($C$3="Utensils",(VLOOKUP(I124,'Viktiga fält'!B:D,3,FALSE)),IF($C$3="Food",(VLOOKUP(I124,'Viktiga fält'!F:H,3,FALSE)),IF($C$3="Non Food",(VLOOKUP(I124,'Viktiga fält'!J:L,3,FALSE)),IF($C$3="Alcoholic beverages",(VLOOKUP(I124,'Viktiga fält'!N:P,3,FALSE)),IF($C$3="Fresh Fish",(VLOOKUP(I124,'Viktiga fält'!R:T,3,FALSE)),IF($C$3="Customer unique",(VLOOKUP(I124,'Viktiga fält'!V:X,3,FALSE)),""))))))),"")</f>
        <v>Ja</v>
      </c>
      <c r="N124" s="82" t="str">
        <f t="shared" si="20"/>
        <v>Nej</v>
      </c>
      <c r="O124" s="133" t="str">
        <f t="shared" si="21"/>
        <v>Ja</v>
      </c>
      <c r="P124" s="137"/>
      <c r="Q124" s="137"/>
      <c r="R124" s="65"/>
      <c r="S124" s="2"/>
      <c r="T124" s="2"/>
      <c r="U124" s="2"/>
      <c r="V124" s="2"/>
      <c r="W124" s="2"/>
      <c r="X124" s="2"/>
      <c r="Y124" s="2"/>
      <c r="Z124" s="2"/>
      <c r="AA124" s="2"/>
      <c r="AB124" s="2"/>
      <c r="AC124" s="3"/>
      <c r="AF124" s="3"/>
      <c r="AI124" s="3"/>
    </row>
    <row r="125" spans="1:35" ht="15.75" customHeight="1" outlineLevel="1" x14ac:dyDescent="0.25">
      <c r="A125" s="26">
        <v>97</v>
      </c>
      <c r="B125" s="46">
        <v>3</v>
      </c>
      <c r="C125" s="22" t="s">
        <v>191</v>
      </c>
      <c r="D125" s="22"/>
      <c r="E125" s="79" t="s">
        <v>40</v>
      </c>
      <c r="F125" s="27"/>
      <c r="G125" s="215"/>
      <c r="H125" s="121"/>
      <c r="I125" s="130" t="s">
        <v>189</v>
      </c>
      <c r="J125" s="130" t="s">
        <v>193</v>
      </c>
      <c r="K125" s="131" t="str">
        <f>IF(E125="- Choose from list -","",IF(E125="","",VLOOKUP(E125,VER!C:D,2,0)))</f>
        <v/>
      </c>
      <c r="L125" s="132" t="s">
        <v>69</v>
      </c>
      <c r="M125" s="133" t="str">
        <f>IFERROR((IF($C$3="Utensils",(VLOOKUP(I125,'Viktiga fält'!B:D,3,FALSE)),IF($C$3="Food",(VLOOKUP(I125,'Viktiga fält'!F:H,3,FALSE)),IF($C$3="Non Food",(VLOOKUP(I125,'Viktiga fält'!J:L,3,FALSE)),IF($C$3="Alcoholic beverages",(VLOOKUP(I125,'Viktiga fält'!N:P,3,FALSE)),IF($C$3="Fresh Fish",(VLOOKUP(I125,'Viktiga fält'!R:T,3,FALSE)),IF($C$3="Customer unique",(VLOOKUP(I125,'Viktiga fält'!V:X,3,FALSE)),""))))))),"")</f>
        <v>Ja</v>
      </c>
      <c r="N125" s="82" t="str">
        <f t="shared" si="20"/>
        <v>Nej</v>
      </c>
      <c r="O125" s="133" t="str">
        <f t="shared" si="21"/>
        <v>Ja</v>
      </c>
      <c r="P125" s="137"/>
      <c r="Q125" s="137"/>
      <c r="R125" s="65"/>
      <c r="S125" s="2"/>
      <c r="T125" s="2"/>
      <c r="U125" s="2"/>
      <c r="V125" s="2"/>
      <c r="W125" s="2"/>
      <c r="X125" s="2"/>
      <c r="Y125" s="2"/>
      <c r="Z125" s="2"/>
      <c r="AA125" s="2"/>
      <c r="AB125" s="2"/>
      <c r="AC125" s="3"/>
      <c r="AF125" s="3"/>
      <c r="AI125" s="3"/>
    </row>
    <row r="126" spans="1:35" ht="15.75" customHeight="1" outlineLevel="1" x14ac:dyDescent="0.25">
      <c r="A126" s="26">
        <v>98</v>
      </c>
      <c r="B126" s="46">
        <v>4</v>
      </c>
      <c r="C126" s="22" t="s">
        <v>191</v>
      </c>
      <c r="D126" s="22"/>
      <c r="E126" s="79" t="s">
        <v>40</v>
      </c>
      <c r="F126" s="27"/>
      <c r="G126" s="27"/>
      <c r="H126" s="121"/>
      <c r="I126" s="130" t="s">
        <v>189</v>
      </c>
      <c r="J126" s="130" t="s">
        <v>194</v>
      </c>
      <c r="K126" s="131" t="str">
        <f>IF(E126="- Choose from list -","",IF(E126="","",VLOOKUP(E126,VER!C:D,2,0)))</f>
        <v/>
      </c>
      <c r="L126" s="132" t="s">
        <v>69</v>
      </c>
      <c r="M126" s="133" t="str">
        <f>IFERROR((IF($C$3="Utensils",(VLOOKUP(I126,'Viktiga fält'!B:D,3,FALSE)),IF($C$3="Food",(VLOOKUP(I126,'Viktiga fält'!F:H,3,FALSE)),IF($C$3="Non Food",(VLOOKUP(I126,'Viktiga fält'!J:L,3,FALSE)),IF($C$3="Alcoholic beverages",(VLOOKUP(I126,'Viktiga fält'!N:P,3,FALSE)),IF($C$3="Fresh Fish",(VLOOKUP(I126,'Viktiga fält'!R:T,3,FALSE)),IF($C$3="Customer unique",(VLOOKUP(I126,'Viktiga fält'!V:X,3,FALSE)),""))))))),"")</f>
        <v>Ja</v>
      </c>
      <c r="N126" s="82" t="str">
        <f t="shared" si="20"/>
        <v>Nej</v>
      </c>
      <c r="O126" s="133" t="str">
        <f t="shared" si="21"/>
        <v>Ja</v>
      </c>
      <c r="P126" s="137"/>
      <c r="Q126" s="137"/>
      <c r="R126" s="65"/>
      <c r="S126" s="2"/>
      <c r="T126" s="2"/>
      <c r="U126" s="2"/>
      <c r="V126" s="2"/>
      <c r="W126" s="2"/>
      <c r="X126" s="2"/>
      <c r="Y126" s="2"/>
      <c r="Z126" s="2"/>
      <c r="AA126" s="2"/>
      <c r="AB126" s="2"/>
      <c r="AC126" s="3"/>
      <c r="AF126" s="3"/>
      <c r="AI126" s="3"/>
    </row>
    <row r="127" spans="1:35" ht="15.75" customHeight="1" outlineLevel="1" x14ac:dyDescent="0.25">
      <c r="A127" s="26">
        <v>99</v>
      </c>
      <c r="B127" s="46">
        <v>5</v>
      </c>
      <c r="C127" s="22" t="s">
        <v>191</v>
      </c>
      <c r="D127" s="22"/>
      <c r="E127" s="79" t="s">
        <v>40</v>
      </c>
      <c r="F127" s="27"/>
      <c r="G127" s="27"/>
      <c r="H127" s="121"/>
      <c r="I127" s="130" t="s">
        <v>189</v>
      </c>
      <c r="J127" s="130" t="s">
        <v>195</v>
      </c>
      <c r="K127" s="131" t="str">
        <f>IF(E127="- Choose from list -","",IF(E127="","",VLOOKUP(E127,VER!C:D,2,0)))</f>
        <v/>
      </c>
      <c r="L127" s="132" t="s">
        <v>69</v>
      </c>
      <c r="M127" s="133" t="str">
        <f>IFERROR((IF($C$3="Utensils",(VLOOKUP(I127,'Viktiga fält'!B:D,3,FALSE)),IF($C$3="Food",(VLOOKUP(I127,'Viktiga fält'!F:H,3,FALSE)),IF($C$3="Non Food",(VLOOKUP(I127,'Viktiga fält'!J:L,3,FALSE)),IF($C$3="Alcoholic beverages",(VLOOKUP(I127,'Viktiga fält'!N:P,3,FALSE)),IF($C$3="Fresh Fish",(VLOOKUP(I127,'Viktiga fält'!R:T,3,FALSE)),IF($C$3="Customer unique",(VLOOKUP(I127,'Viktiga fält'!V:X,3,FALSE)),""))))))),"")</f>
        <v>Ja</v>
      </c>
      <c r="N127" s="82" t="str">
        <f t="shared" si="20"/>
        <v>Nej</v>
      </c>
      <c r="O127" s="133" t="str">
        <f t="shared" si="21"/>
        <v>Ja</v>
      </c>
      <c r="P127" s="137"/>
      <c r="Q127" s="137"/>
      <c r="R127" s="65"/>
      <c r="S127" s="2"/>
      <c r="T127" s="2"/>
      <c r="U127" s="2"/>
      <c r="V127" s="2"/>
      <c r="W127" s="2"/>
      <c r="X127" s="2"/>
      <c r="Y127" s="2"/>
      <c r="Z127" s="2"/>
      <c r="AA127" s="2"/>
      <c r="AB127" s="2"/>
      <c r="AC127" s="3"/>
      <c r="AF127" s="3"/>
      <c r="AI127" s="3"/>
    </row>
    <row r="128" spans="1:35" ht="15.75" customHeight="1" outlineLevel="1" x14ac:dyDescent="0.25">
      <c r="A128" s="26">
        <v>100</v>
      </c>
      <c r="B128" s="46">
        <v>6</v>
      </c>
      <c r="C128" s="22" t="s">
        <v>191</v>
      </c>
      <c r="D128" s="22"/>
      <c r="E128" s="79" t="s">
        <v>40</v>
      </c>
      <c r="F128" s="27"/>
      <c r="G128" s="27"/>
      <c r="H128" s="121"/>
      <c r="I128" s="130" t="s">
        <v>189</v>
      </c>
      <c r="J128" s="130" t="s">
        <v>196</v>
      </c>
      <c r="K128" s="131" t="str">
        <f>IF(E128="- Choose from list -","",IF(E128="","",VLOOKUP(E128,VER!C:D,2,0)))</f>
        <v/>
      </c>
      <c r="L128" s="132" t="s">
        <v>69</v>
      </c>
      <c r="M128" s="133" t="str">
        <f>IFERROR((IF($C$3="Utensils",(VLOOKUP(I128,'Viktiga fält'!B:D,3,FALSE)),IF($C$3="Food",(VLOOKUP(I128,'Viktiga fält'!F:H,3,FALSE)),IF($C$3="Non Food",(VLOOKUP(I128,'Viktiga fält'!J:L,3,FALSE)),IF($C$3="Alcoholic beverages",(VLOOKUP(I128,'Viktiga fält'!N:P,3,FALSE)),IF($C$3="Fresh Fish",(VLOOKUP(I128,'Viktiga fält'!R:T,3,FALSE)),IF($C$3="Customer unique",(VLOOKUP(I128,'Viktiga fält'!V:X,3,FALSE)),""))))))),"")</f>
        <v>Ja</v>
      </c>
      <c r="N128" s="82" t="str">
        <f t="shared" si="20"/>
        <v>Nej</v>
      </c>
      <c r="O128" s="133" t="str">
        <f t="shared" si="21"/>
        <v>Ja</v>
      </c>
      <c r="P128" s="137"/>
      <c r="Q128" s="137"/>
      <c r="R128" s="65"/>
      <c r="S128" s="2"/>
      <c r="T128" s="2"/>
      <c r="U128" s="2"/>
      <c r="V128" s="2"/>
      <c r="W128" s="2"/>
      <c r="X128" s="2"/>
      <c r="Y128" s="2"/>
      <c r="Z128" s="2"/>
      <c r="AA128" s="2"/>
      <c r="AB128" s="2"/>
      <c r="AC128" s="3"/>
      <c r="AF128" s="3"/>
      <c r="AI128" s="3"/>
    </row>
    <row r="129" spans="1:35" ht="15.75" customHeight="1" outlineLevel="1" x14ac:dyDescent="0.25">
      <c r="A129" s="26">
        <v>101</v>
      </c>
      <c r="B129" s="46">
        <v>7</v>
      </c>
      <c r="C129" s="22" t="s">
        <v>191</v>
      </c>
      <c r="D129" s="22"/>
      <c r="E129" s="79" t="s">
        <v>40</v>
      </c>
      <c r="F129" s="27"/>
      <c r="G129" s="27"/>
      <c r="H129" s="121"/>
      <c r="I129" s="130" t="s">
        <v>189</v>
      </c>
      <c r="J129" s="130" t="s">
        <v>197</v>
      </c>
      <c r="K129" s="131" t="str">
        <f>IF(E129="- Choose from list -","",IF(E129="","",VLOOKUP(E129,VER!C:D,2,0)))</f>
        <v/>
      </c>
      <c r="L129" s="132" t="s">
        <v>69</v>
      </c>
      <c r="M129" s="133" t="str">
        <f>IFERROR((IF($C$3="Utensils",(VLOOKUP(I129,'Viktiga fält'!B:D,3,FALSE)),IF($C$3="Food",(VLOOKUP(I129,'Viktiga fält'!F:H,3,FALSE)),IF($C$3="Non Food",(VLOOKUP(I129,'Viktiga fält'!J:L,3,FALSE)),IF($C$3="Alcoholic beverages",(VLOOKUP(I129,'Viktiga fält'!N:P,3,FALSE)),IF($C$3="Fresh Fish",(VLOOKUP(I129,'Viktiga fält'!R:T,3,FALSE)),IF($C$3="Customer unique",(VLOOKUP(I129,'Viktiga fält'!V:X,3,FALSE)),""))))))),"")</f>
        <v>Ja</v>
      </c>
      <c r="N129" s="82" t="str">
        <f t="shared" si="20"/>
        <v>Nej</v>
      </c>
      <c r="O129" s="133" t="str">
        <f t="shared" si="21"/>
        <v>Ja</v>
      </c>
      <c r="P129" s="137"/>
      <c r="Q129" s="137"/>
      <c r="R129" s="65"/>
      <c r="S129" s="2"/>
      <c r="T129" s="2"/>
      <c r="U129" s="2"/>
      <c r="V129" s="2"/>
      <c r="W129" s="2"/>
      <c r="X129" s="2"/>
      <c r="Y129" s="2"/>
      <c r="Z129" s="2"/>
      <c r="AA129" s="2"/>
      <c r="AB129" s="2"/>
      <c r="AC129" s="3"/>
      <c r="AF129" s="3"/>
      <c r="AI129" s="3"/>
    </row>
    <row r="130" spans="1:35" ht="15.75" customHeight="1" outlineLevel="1" x14ac:dyDescent="0.25">
      <c r="A130" s="26">
        <v>102</v>
      </c>
      <c r="B130" s="46">
        <v>8</v>
      </c>
      <c r="C130" s="22" t="s">
        <v>191</v>
      </c>
      <c r="D130" s="22"/>
      <c r="E130" s="79" t="s">
        <v>40</v>
      </c>
      <c r="F130" s="27"/>
      <c r="G130" s="27"/>
      <c r="H130" s="121"/>
      <c r="I130" s="130" t="s">
        <v>189</v>
      </c>
      <c r="J130" s="130" t="s">
        <v>198</v>
      </c>
      <c r="K130" s="131" t="str">
        <f>IF(E130="- Choose from list -","",IF(E130="","",VLOOKUP(E130,VER!C:D,2,0)))</f>
        <v/>
      </c>
      <c r="L130" s="132" t="s">
        <v>69</v>
      </c>
      <c r="M130" s="133" t="str">
        <f>IFERROR((IF($C$3="Utensils",(VLOOKUP(I130,'Viktiga fält'!B:D,3,FALSE)),IF($C$3="Food",(VLOOKUP(I130,'Viktiga fält'!F:H,3,FALSE)),IF($C$3="Non Food",(VLOOKUP(I130,'Viktiga fält'!J:L,3,FALSE)),IF($C$3="Alcoholic beverages",(VLOOKUP(I130,'Viktiga fält'!N:P,3,FALSE)),IF($C$3="Fresh Fish",(VLOOKUP(I130,'Viktiga fält'!R:T,3,FALSE)),IF($C$3="Customer unique",(VLOOKUP(I130,'Viktiga fält'!V:X,3,FALSE)),""))))))),"")</f>
        <v>Ja</v>
      </c>
      <c r="N130" s="82" t="str">
        <f t="shared" si="20"/>
        <v>Nej</v>
      </c>
      <c r="O130" s="133" t="str">
        <f t="shared" si="21"/>
        <v>Ja</v>
      </c>
      <c r="P130" s="137"/>
      <c r="Q130" s="137"/>
      <c r="R130" s="65"/>
      <c r="S130" s="2"/>
      <c r="T130" s="2"/>
      <c r="U130" s="2"/>
      <c r="V130" s="2"/>
      <c r="W130" s="2"/>
      <c r="X130" s="2"/>
      <c r="Y130" s="2"/>
      <c r="Z130" s="2"/>
      <c r="AA130" s="2"/>
      <c r="AB130" s="2"/>
      <c r="AC130" s="3"/>
      <c r="AF130" s="3"/>
      <c r="AI130" s="3"/>
    </row>
    <row r="131" spans="1:35" ht="7.4" customHeight="1" outlineLevel="1" x14ac:dyDescent="0.25">
      <c r="A131" s="26">
        <v>103</v>
      </c>
      <c r="B131" s="25"/>
      <c r="C131" s="25"/>
      <c r="D131" s="25"/>
      <c r="E131" s="25"/>
      <c r="F131" s="27"/>
      <c r="G131" s="27"/>
      <c r="H131" s="121"/>
      <c r="I131" s="128"/>
      <c r="J131" s="128"/>
      <c r="K131" s="123"/>
      <c r="L131" s="123"/>
      <c r="M131" s="137" t="str">
        <f>IFERROR((IF($C$3="Utensils",(VLOOKUP(I131,'Viktiga fält'!B:D,3,FALSE)),IF($C$3="Food",(VLOOKUP(I131,'Viktiga fält'!F:H,3,FALSE)),IF($C$3="Non Food",(VLOOKUP(I131,'Viktiga fält'!J:L,3,FALSE)),IF($C$3="Alcoholic beverages",(VLOOKUP(I131,'Viktiga fält'!N:P,3,FALSE)),IF($C$3="Fresh Fish",(VLOOKUP(I131,'Viktiga fält'!R:T,3,FALSE)),IF($C$3="Customer unique",(VLOOKUP(I131,'Viktiga fält'!V:X,3,FALSE)),""))))))),"")</f>
        <v/>
      </c>
      <c r="N131" s="65"/>
      <c r="O131" s="137"/>
      <c r="P131" s="124"/>
      <c r="Q131" s="124"/>
      <c r="R131" s="62"/>
      <c r="S131" s="2"/>
      <c r="T131" s="2"/>
      <c r="U131" s="2"/>
      <c r="V131" s="2"/>
      <c r="W131" s="2"/>
      <c r="X131" s="2"/>
      <c r="Y131" s="2"/>
      <c r="Z131" s="2"/>
      <c r="AA131" s="2"/>
      <c r="AB131" s="2"/>
    </row>
    <row r="132" spans="1:35" ht="15.75" customHeight="1" outlineLevel="1" x14ac:dyDescent="0.25">
      <c r="A132" s="26">
        <v>104</v>
      </c>
      <c r="B132" s="46">
        <v>1</v>
      </c>
      <c r="C132" s="22" t="s">
        <v>199</v>
      </c>
      <c r="D132" s="22"/>
      <c r="E132" s="79" t="s">
        <v>40</v>
      </c>
      <c r="F132" s="27"/>
      <c r="G132" s="215" t="s">
        <v>200</v>
      </c>
      <c r="H132" s="121"/>
      <c r="I132" s="130" t="s">
        <v>201</v>
      </c>
      <c r="J132" s="130" t="s">
        <v>202</v>
      </c>
      <c r="K132" s="131" t="str">
        <f>IF(E132="- Choose from list -","",IF(E132="","",VLOOKUP(E132,VER!C:D,2,0)))</f>
        <v/>
      </c>
      <c r="L132" s="132" t="s">
        <v>69</v>
      </c>
      <c r="M132" s="133" t="str">
        <f>IFERROR((IF($C$3="Utensils",(VLOOKUP(I132,'Viktiga fält'!B:D,3,FALSE)),IF($C$3="Food",(VLOOKUP(I132,'Viktiga fält'!F:H,3,FALSE)),IF($C$3="Non Food",(VLOOKUP(I132,'Viktiga fält'!J:L,3,FALSE)),IF($C$3="Alcoholic beverages",(VLOOKUP(I132,'Viktiga fält'!N:P,3,FALSE)),IF($C$3="Fresh Fish",(VLOOKUP(I132,'Viktiga fält'!R:T,3,FALSE)),IF($C$3="Customer unique",(VLOOKUP(I132,'Viktiga fält'!V:X,3,FALSE)),""))))))),"")</f>
        <v/>
      </c>
      <c r="N132" s="82" t="str">
        <f t="shared" ref="N132:N139" si="22">IF(E132="- Choose from list -","Nej",IF(E132="","Nej","Ja"))</f>
        <v>Nej</v>
      </c>
      <c r="O132" s="133" t="str">
        <f t="shared" si="21"/>
        <v>Nej</v>
      </c>
      <c r="P132" s="137"/>
      <c r="Q132" s="137"/>
      <c r="R132" s="65"/>
      <c r="S132" s="2"/>
      <c r="T132" s="2"/>
      <c r="U132" s="2"/>
      <c r="V132" s="2"/>
      <c r="W132" s="2"/>
      <c r="X132" s="2"/>
      <c r="Y132" s="2"/>
      <c r="Z132" s="2"/>
      <c r="AA132" s="2"/>
      <c r="AB132" s="2"/>
      <c r="AC132" s="3"/>
      <c r="AF132" s="3"/>
      <c r="AI132" s="3"/>
    </row>
    <row r="133" spans="1:35" ht="15.75" customHeight="1" outlineLevel="1" x14ac:dyDescent="0.25">
      <c r="A133" s="26">
        <v>105</v>
      </c>
      <c r="B133" s="46">
        <v>2</v>
      </c>
      <c r="C133" s="22" t="s">
        <v>203</v>
      </c>
      <c r="D133" s="22"/>
      <c r="E133" s="79" t="s">
        <v>40</v>
      </c>
      <c r="F133" s="27"/>
      <c r="G133" s="215"/>
      <c r="H133" s="121"/>
      <c r="I133" s="130" t="s">
        <v>201</v>
      </c>
      <c r="J133" s="130" t="s">
        <v>204</v>
      </c>
      <c r="K133" s="131" t="str">
        <f>IF(E133="- Choose from list -","",IF(E133="","",VLOOKUP(E133,VER!C:D,2,0)))</f>
        <v/>
      </c>
      <c r="L133" s="132" t="s">
        <v>69</v>
      </c>
      <c r="M133" s="133" t="str">
        <f>IFERROR((IF($C$3="Utensils",(VLOOKUP(I133,'Viktiga fält'!B:D,3,FALSE)),IF($C$3="Food",(VLOOKUP(I133,'Viktiga fält'!F:H,3,FALSE)),IF($C$3="Non Food",(VLOOKUP(I133,'Viktiga fält'!J:L,3,FALSE)),IF($C$3="Alcoholic beverages",(VLOOKUP(I133,'Viktiga fält'!N:P,3,FALSE)),IF($C$3="Fresh Fish",(VLOOKUP(I133,'Viktiga fält'!R:T,3,FALSE)),IF($C$3="Customer unique",(VLOOKUP(I133,'Viktiga fält'!V:X,3,FALSE)),""))))))),"")</f>
        <v/>
      </c>
      <c r="N133" s="82" t="str">
        <f t="shared" si="22"/>
        <v>Nej</v>
      </c>
      <c r="O133" s="133" t="str">
        <f t="shared" si="21"/>
        <v>Nej</v>
      </c>
      <c r="P133" s="137"/>
      <c r="Q133" s="137"/>
      <c r="R133" s="65"/>
      <c r="S133" s="2"/>
      <c r="T133" s="2"/>
      <c r="U133" s="2"/>
      <c r="V133" s="2"/>
      <c r="W133" s="2"/>
      <c r="X133" s="2"/>
      <c r="Y133" s="2"/>
      <c r="Z133" s="2"/>
      <c r="AA133" s="2"/>
      <c r="AB133" s="2"/>
      <c r="AC133" s="3"/>
      <c r="AF133" s="3"/>
      <c r="AI133" s="3"/>
    </row>
    <row r="134" spans="1:35" ht="15.75" customHeight="1" outlineLevel="1" x14ac:dyDescent="0.25">
      <c r="A134" s="26">
        <v>106</v>
      </c>
      <c r="B134" s="46">
        <v>3</v>
      </c>
      <c r="C134" s="22" t="s">
        <v>203</v>
      </c>
      <c r="D134" s="22"/>
      <c r="E134" s="79" t="s">
        <v>40</v>
      </c>
      <c r="F134" s="27"/>
      <c r="G134" s="53"/>
      <c r="H134" s="121"/>
      <c r="I134" s="130" t="s">
        <v>201</v>
      </c>
      <c r="J134" s="130" t="s">
        <v>205</v>
      </c>
      <c r="K134" s="131" t="str">
        <f>IF(E134="- Choose from list -","",IF(E134="","",VLOOKUP(E134,VER!C:D,2,0)))</f>
        <v/>
      </c>
      <c r="L134" s="132" t="s">
        <v>69</v>
      </c>
      <c r="M134" s="133" t="str">
        <f>IFERROR((IF($C$3="Utensils",(VLOOKUP(I134,'Viktiga fält'!B:D,3,FALSE)),IF($C$3="Food",(VLOOKUP(I134,'Viktiga fält'!F:H,3,FALSE)),IF($C$3="Non Food",(VLOOKUP(I134,'Viktiga fält'!J:L,3,FALSE)),IF($C$3="Alcoholic beverages",(VLOOKUP(I134,'Viktiga fält'!N:P,3,FALSE)),IF($C$3="Fresh Fish",(VLOOKUP(I134,'Viktiga fält'!R:T,3,FALSE)),IF($C$3="Customer unique",(VLOOKUP(I134,'Viktiga fält'!V:X,3,FALSE)),""))))))),"")</f>
        <v/>
      </c>
      <c r="N134" s="82" t="str">
        <f t="shared" si="22"/>
        <v>Nej</v>
      </c>
      <c r="O134" s="133" t="str">
        <f t="shared" si="21"/>
        <v>Nej</v>
      </c>
      <c r="P134" s="137"/>
      <c r="Q134" s="137"/>
      <c r="R134" s="65"/>
      <c r="S134" s="2"/>
      <c r="T134" s="2"/>
      <c r="U134" s="2"/>
      <c r="V134" s="2"/>
      <c r="W134" s="2"/>
      <c r="X134" s="2"/>
      <c r="Y134" s="2"/>
      <c r="Z134" s="2"/>
      <c r="AA134" s="2"/>
      <c r="AB134" s="2"/>
      <c r="AC134" s="3"/>
      <c r="AF134" s="3"/>
      <c r="AI134" s="3"/>
    </row>
    <row r="135" spans="1:35" ht="15.75" customHeight="1" outlineLevel="1" x14ac:dyDescent="0.25">
      <c r="A135" s="26">
        <v>107</v>
      </c>
      <c r="B135" s="46">
        <v>4</v>
      </c>
      <c r="C135" s="22" t="s">
        <v>203</v>
      </c>
      <c r="D135" s="22"/>
      <c r="E135" s="79" t="s">
        <v>40</v>
      </c>
      <c r="F135" s="27"/>
      <c r="G135" s="27"/>
      <c r="H135" s="121"/>
      <c r="I135" s="130" t="s">
        <v>201</v>
      </c>
      <c r="J135" s="130" t="s">
        <v>206</v>
      </c>
      <c r="K135" s="131" t="str">
        <f>IF(E135="- Choose from list -","",IF(E135="","",VLOOKUP(E135,VER!C:D,2,0)))</f>
        <v/>
      </c>
      <c r="L135" s="132" t="s">
        <v>69</v>
      </c>
      <c r="M135" s="133" t="str">
        <f>IFERROR((IF($C$3="Utensils",(VLOOKUP(I135,'Viktiga fält'!B:D,3,FALSE)),IF($C$3="Food",(VLOOKUP(I135,'Viktiga fält'!F:H,3,FALSE)),IF($C$3="Non Food",(VLOOKUP(I135,'Viktiga fält'!J:L,3,FALSE)),IF($C$3="Alcoholic beverages",(VLOOKUP(I135,'Viktiga fält'!N:P,3,FALSE)),IF($C$3="Fresh Fish",(VLOOKUP(I135,'Viktiga fält'!R:T,3,FALSE)),IF($C$3="Customer unique",(VLOOKUP(I135,'Viktiga fält'!V:X,3,FALSE)),""))))))),"")</f>
        <v/>
      </c>
      <c r="N135" s="82" t="str">
        <f t="shared" si="22"/>
        <v>Nej</v>
      </c>
      <c r="O135" s="133" t="str">
        <f t="shared" si="21"/>
        <v>Nej</v>
      </c>
      <c r="P135" s="137"/>
      <c r="Q135" s="137"/>
      <c r="R135" s="65"/>
      <c r="S135" s="2"/>
      <c r="T135" s="2"/>
      <c r="U135" s="2"/>
      <c r="V135" s="2"/>
      <c r="W135" s="2"/>
      <c r="X135" s="2"/>
      <c r="Y135" s="2"/>
      <c r="Z135" s="2"/>
      <c r="AA135" s="2"/>
      <c r="AB135" s="2"/>
      <c r="AC135" s="3"/>
      <c r="AF135" s="3"/>
      <c r="AI135" s="3"/>
    </row>
    <row r="136" spans="1:35" ht="15.75" customHeight="1" outlineLevel="1" x14ac:dyDescent="0.25">
      <c r="A136" s="26">
        <v>108</v>
      </c>
      <c r="B136" s="46">
        <v>5</v>
      </c>
      <c r="C136" s="22" t="s">
        <v>203</v>
      </c>
      <c r="D136" s="22"/>
      <c r="E136" s="79" t="s">
        <v>40</v>
      </c>
      <c r="F136" s="27"/>
      <c r="G136" s="27"/>
      <c r="H136" s="121"/>
      <c r="I136" s="130" t="s">
        <v>201</v>
      </c>
      <c r="J136" s="130" t="s">
        <v>207</v>
      </c>
      <c r="K136" s="131" t="str">
        <f>IF(E136="- Choose from list -","",IF(E136="","",VLOOKUP(E136,VER!C:D,2,0)))</f>
        <v/>
      </c>
      <c r="L136" s="132" t="s">
        <v>69</v>
      </c>
      <c r="M136" s="133" t="str">
        <f>IFERROR((IF($C$3="Utensils",(VLOOKUP(I136,'Viktiga fält'!B:D,3,FALSE)),IF($C$3="Food",(VLOOKUP(I136,'Viktiga fält'!F:H,3,FALSE)),IF($C$3="Non Food",(VLOOKUP(I136,'Viktiga fält'!J:L,3,FALSE)),IF($C$3="Alcoholic beverages",(VLOOKUP(I136,'Viktiga fält'!N:P,3,FALSE)),IF($C$3="Fresh Fish",(VLOOKUP(I136,'Viktiga fält'!R:T,3,FALSE)),IF($C$3="Customer unique",(VLOOKUP(I136,'Viktiga fält'!V:X,3,FALSE)),""))))))),"")</f>
        <v/>
      </c>
      <c r="N136" s="82" t="str">
        <f t="shared" si="22"/>
        <v>Nej</v>
      </c>
      <c r="O136" s="133" t="str">
        <f t="shared" si="21"/>
        <v>Nej</v>
      </c>
      <c r="P136" s="137"/>
      <c r="Q136" s="137"/>
      <c r="R136" s="65"/>
      <c r="S136" s="2"/>
      <c r="T136" s="2"/>
      <c r="U136" s="2"/>
      <c r="V136" s="2"/>
      <c r="W136" s="2"/>
      <c r="X136" s="2"/>
      <c r="Y136" s="2"/>
      <c r="Z136" s="2"/>
      <c r="AA136" s="2"/>
      <c r="AB136" s="2"/>
      <c r="AC136" s="3"/>
      <c r="AF136" s="3"/>
      <c r="AI136" s="3"/>
    </row>
    <row r="137" spans="1:35" ht="15.75" customHeight="1" outlineLevel="1" x14ac:dyDescent="0.25">
      <c r="A137" s="26">
        <v>109</v>
      </c>
      <c r="B137" s="46">
        <v>6</v>
      </c>
      <c r="C137" s="22" t="s">
        <v>203</v>
      </c>
      <c r="D137" s="22"/>
      <c r="E137" s="79" t="s">
        <v>40</v>
      </c>
      <c r="F137" s="27"/>
      <c r="G137" s="27"/>
      <c r="H137" s="121"/>
      <c r="I137" s="130" t="s">
        <v>201</v>
      </c>
      <c r="J137" s="130" t="s">
        <v>208</v>
      </c>
      <c r="K137" s="131" t="str">
        <f>IF(E137="- Choose from list -","",IF(E137="","",VLOOKUP(E137,VER!C:D,2,0)))</f>
        <v/>
      </c>
      <c r="L137" s="132" t="s">
        <v>69</v>
      </c>
      <c r="M137" s="133" t="str">
        <f>IFERROR((IF($C$3="Utensils",(VLOOKUP(I137,'Viktiga fält'!B:D,3,FALSE)),IF($C$3="Food",(VLOOKUP(I137,'Viktiga fält'!F:H,3,FALSE)),IF($C$3="Non Food",(VLOOKUP(I137,'Viktiga fält'!J:L,3,FALSE)),IF($C$3="Alcoholic beverages",(VLOOKUP(I137,'Viktiga fält'!N:P,3,FALSE)),IF($C$3="Fresh Fish",(VLOOKUP(I137,'Viktiga fält'!R:T,3,FALSE)),IF($C$3="Customer unique",(VLOOKUP(I137,'Viktiga fält'!V:X,3,FALSE)),""))))))),"")</f>
        <v/>
      </c>
      <c r="N137" s="82" t="str">
        <f t="shared" si="22"/>
        <v>Nej</v>
      </c>
      <c r="O137" s="133" t="str">
        <f t="shared" si="21"/>
        <v>Nej</v>
      </c>
      <c r="P137" s="137"/>
      <c r="Q137" s="137"/>
      <c r="R137" s="65"/>
      <c r="S137" s="2"/>
      <c r="T137" s="2"/>
      <c r="U137" s="2"/>
      <c r="V137" s="2"/>
      <c r="W137" s="2"/>
      <c r="X137" s="2"/>
      <c r="Y137" s="2"/>
      <c r="Z137" s="2"/>
      <c r="AA137" s="2"/>
      <c r="AB137" s="2"/>
      <c r="AC137" s="3"/>
      <c r="AF137" s="3"/>
      <c r="AI137" s="3"/>
    </row>
    <row r="138" spans="1:35" ht="15.75" customHeight="1" outlineLevel="1" x14ac:dyDescent="0.25">
      <c r="A138" s="26">
        <v>110</v>
      </c>
      <c r="B138" s="46">
        <v>7</v>
      </c>
      <c r="C138" s="22" t="s">
        <v>203</v>
      </c>
      <c r="D138" s="22"/>
      <c r="E138" s="79" t="s">
        <v>40</v>
      </c>
      <c r="F138" s="27"/>
      <c r="G138" s="27"/>
      <c r="H138" s="121"/>
      <c r="I138" s="130" t="s">
        <v>201</v>
      </c>
      <c r="J138" s="130" t="s">
        <v>209</v>
      </c>
      <c r="K138" s="131" t="str">
        <f>IF(E138="- Choose from list -","",IF(E138="","",VLOOKUP(E138,VER!C:D,2,0)))</f>
        <v/>
      </c>
      <c r="L138" s="132" t="s">
        <v>69</v>
      </c>
      <c r="M138" s="133" t="str">
        <f>IFERROR((IF($C$3="Utensils",(VLOOKUP(I138,'Viktiga fält'!B:D,3,FALSE)),IF($C$3="Food",(VLOOKUP(I138,'Viktiga fält'!F:H,3,FALSE)),IF($C$3="Non Food",(VLOOKUP(I138,'Viktiga fält'!J:L,3,FALSE)),IF($C$3="Alcoholic beverages",(VLOOKUP(I138,'Viktiga fält'!N:P,3,FALSE)),IF($C$3="Fresh Fish",(VLOOKUP(I138,'Viktiga fält'!R:T,3,FALSE)),IF($C$3="Customer unique",(VLOOKUP(I138,'Viktiga fält'!V:X,3,FALSE)),""))))))),"")</f>
        <v/>
      </c>
      <c r="N138" s="82" t="str">
        <f t="shared" si="22"/>
        <v>Nej</v>
      </c>
      <c r="O138" s="133" t="str">
        <f t="shared" si="21"/>
        <v>Nej</v>
      </c>
      <c r="P138" s="137"/>
      <c r="Q138" s="137"/>
      <c r="R138" s="65"/>
      <c r="S138" s="2"/>
      <c r="T138" s="2"/>
      <c r="U138" s="2"/>
      <c r="V138" s="2"/>
      <c r="W138" s="2"/>
      <c r="X138" s="2"/>
      <c r="Y138" s="2"/>
      <c r="Z138" s="2"/>
      <c r="AA138" s="2"/>
      <c r="AB138" s="2"/>
      <c r="AC138" s="3"/>
      <c r="AF138" s="3"/>
      <c r="AI138" s="3"/>
    </row>
    <row r="139" spans="1:35" ht="15.75" customHeight="1" outlineLevel="1" x14ac:dyDescent="0.25">
      <c r="A139" s="26">
        <v>111</v>
      </c>
      <c r="B139" s="46">
        <v>8</v>
      </c>
      <c r="C139" s="22" t="s">
        <v>203</v>
      </c>
      <c r="D139" s="22"/>
      <c r="E139" s="79" t="s">
        <v>40</v>
      </c>
      <c r="F139" s="27"/>
      <c r="G139" s="27"/>
      <c r="H139" s="121"/>
      <c r="I139" s="130" t="s">
        <v>201</v>
      </c>
      <c r="J139" s="130" t="s">
        <v>210</v>
      </c>
      <c r="K139" s="131" t="str">
        <f>IF(E139="- Choose from list -","",IF(E139="","",VLOOKUP(E139,VER!C:D,2,0)))</f>
        <v/>
      </c>
      <c r="L139" s="132" t="s">
        <v>69</v>
      </c>
      <c r="M139" s="133" t="str">
        <f>IFERROR((IF($C$3="Utensils",(VLOOKUP(I139,'Viktiga fält'!B:D,3,FALSE)),IF($C$3="Food",(VLOOKUP(I139,'Viktiga fält'!F:H,3,FALSE)),IF($C$3="Non Food",(VLOOKUP(I139,'Viktiga fält'!J:L,3,FALSE)),IF($C$3="Alcoholic beverages",(VLOOKUP(I139,'Viktiga fält'!N:P,3,FALSE)),IF($C$3="Fresh Fish",(VLOOKUP(I139,'Viktiga fält'!R:T,3,FALSE)),IF($C$3="Customer unique",(VLOOKUP(I139,'Viktiga fält'!V:X,3,FALSE)),""))))))),"")</f>
        <v/>
      </c>
      <c r="N139" s="82" t="str">
        <f t="shared" si="22"/>
        <v>Nej</v>
      </c>
      <c r="O139" s="133" t="str">
        <f t="shared" si="21"/>
        <v>Nej</v>
      </c>
      <c r="P139" s="137"/>
      <c r="Q139" s="137"/>
      <c r="R139" s="65"/>
      <c r="S139" s="2"/>
      <c r="T139" s="2"/>
      <c r="U139" s="2"/>
      <c r="V139" s="2"/>
      <c r="W139" s="2"/>
      <c r="X139" s="2"/>
      <c r="Y139" s="2"/>
      <c r="Z139" s="2"/>
      <c r="AA139" s="2"/>
      <c r="AB139" s="2"/>
      <c r="AC139" s="3"/>
      <c r="AF139" s="3"/>
      <c r="AI139" s="3"/>
    </row>
    <row r="140" spans="1:35" ht="7.4" customHeight="1" outlineLevel="1" x14ac:dyDescent="0.25">
      <c r="A140" s="26">
        <v>112</v>
      </c>
      <c r="B140" s="25"/>
      <c r="C140" s="25"/>
      <c r="D140" s="25"/>
      <c r="E140" s="25"/>
      <c r="F140" s="27"/>
      <c r="G140" s="27"/>
      <c r="H140" s="121"/>
      <c r="I140" s="128"/>
      <c r="J140" s="128"/>
      <c r="K140" s="123"/>
      <c r="L140" s="123"/>
      <c r="M140" s="137" t="str">
        <f>IFERROR((IF($C$3="Utensils",(VLOOKUP(I140,'Viktiga fält'!B:D,3,FALSE)),IF($C$3="Food",(VLOOKUP(I140,'Viktiga fält'!F:H,3,FALSE)),IF($C$3="Non Food",(VLOOKUP(I140,'Viktiga fält'!J:L,3,FALSE)),IF($C$3="Alcoholic beverages",(VLOOKUP(I140,'Viktiga fält'!N:P,3,FALSE)),IF($C$3="Fresh Fish",(VLOOKUP(I140,'Viktiga fält'!R:T,3,FALSE)),IF($C$3="Customer unique",(VLOOKUP(I140,'Viktiga fält'!V:X,3,FALSE)),""))))))),"")</f>
        <v/>
      </c>
      <c r="N140" s="65"/>
      <c r="O140" s="137"/>
      <c r="P140" s="124"/>
      <c r="Q140" s="124"/>
      <c r="R140" s="62"/>
      <c r="S140" s="2"/>
      <c r="T140" s="2"/>
      <c r="U140" s="2"/>
      <c r="V140" s="2"/>
      <c r="W140" s="2"/>
      <c r="X140" s="2"/>
      <c r="Y140" s="2"/>
      <c r="Z140" s="2"/>
      <c r="AA140" s="2"/>
      <c r="AB140" s="2"/>
    </row>
    <row r="141" spans="1:35" ht="31.5" customHeight="1" outlineLevel="1" x14ac:dyDescent="0.25">
      <c r="A141" s="26">
        <v>113</v>
      </c>
      <c r="B141" s="215" t="s">
        <v>211</v>
      </c>
      <c r="C141" s="215"/>
      <c r="D141" s="22"/>
      <c r="E141" s="79" t="s">
        <v>40</v>
      </c>
      <c r="F141" s="27"/>
      <c r="G141" s="22" t="s">
        <v>212</v>
      </c>
      <c r="H141" s="121"/>
      <c r="I141" s="130" t="s">
        <v>213</v>
      </c>
      <c r="J141" s="130" t="s">
        <v>214</v>
      </c>
      <c r="K141" s="131" t="str">
        <f>IF(E141="- Choose from list -","",IF(E141="","",VLOOKUP(E141,VER!C:D,2,0)))</f>
        <v/>
      </c>
      <c r="L141" s="132" t="s">
        <v>69</v>
      </c>
      <c r="M141" s="133" t="str">
        <f>IFERROR((IF($C$3="Utensils",(VLOOKUP(I141,'Viktiga fält'!B:D,3,FALSE)),IF($C$3="Food",(VLOOKUP(I141,'Viktiga fält'!F:H,3,FALSE)),IF($C$3="Non Food",(VLOOKUP(I141,'Viktiga fält'!J:L,3,FALSE)),IF($C$3="Alcoholic beverages",(VLOOKUP(I141,'Viktiga fält'!N:P,3,FALSE)),IF($C$3="Fresh Fish",(VLOOKUP(I141,'Viktiga fält'!R:T,3,FALSE)),IF($C$3="Customer unique",(VLOOKUP(I141,'Viktiga fält'!V:X,3,FALSE)),""))))))),"")</f>
        <v/>
      </c>
      <c r="N141" s="82" t="str">
        <f>IF(E141="- Choose from list -","Nej",IF(E141="","Nej","Ja"))</f>
        <v>Nej</v>
      </c>
      <c r="O141" s="133" t="str">
        <f t="shared" si="21"/>
        <v>Nej</v>
      </c>
      <c r="P141" s="137"/>
      <c r="Q141" s="137"/>
      <c r="R141" s="65"/>
      <c r="S141" s="2"/>
      <c r="T141" s="2"/>
      <c r="U141" s="2"/>
      <c r="V141" s="2"/>
      <c r="W141" s="2"/>
      <c r="X141" s="2"/>
      <c r="Y141" s="2"/>
      <c r="Z141" s="2"/>
      <c r="AA141" s="2"/>
      <c r="AB141" s="2"/>
      <c r="AC141" s="3"/>
      <c r="AF141" s="3"/>
      <c r="AI141" s="3"/>
    </row>
    <row r="142" spans="1:35" ht="7.4" customHeight="1" outlineLevel="1" x14ac:dyDescent="0.25">
      <c r="A142" s="26">
        <v>114</v>
      </c>
      <c r="B142" s="25"/>
      <c r="C142" s="25"/>
      <c r="D142" s="25"/>
      <c r="E142" s="25"/>
      <c r="F142" s="27"/>
      <c r="G142" s="27"/>
      <c r="H142" s="121"/>
      <c r="I142" s="128"/>
      <c r="J142" s="128"/>
      <c r="K142" s="123"/>
      <c r="L142" s="123"/>
      <c r="M142" s="137" t="str">
        <f>IFERROR((IF($C$3="Utensils",(VLOOKUP(I142,'Viktiga fält'!B:D,3,FALSE)),IF($C$3="Food",(VLOOKUP(I142,'Viktiga fält'!F:H,3,FALSE)),IF($C$3="Non Food",(VLOOKUP(I142,'Viktiga fält'!J:L,3,FALSE)),IF($C$3="Alcoholic beverages",(VLOOKUP(I142,'Viktiga fält'!N:P,3,FALSE)),IF($C$3="Fresh Fish",(VLOOKUP(I142,'Viktiga fält'!R:T,3,FALSE)),IF($C$3="Customer unique",(VLOOKUP(I142,'Viktiga fält'!V:X,3,FALSE)),""))))))),"")</f>
        <v/>
      </c>
      <c r="N142" s="137"/>
      <c r="O142" s="137"/>
      <c r="P142" s="124"/>
      <c r="Q142" s="124"/>
      <c r="R142" s="62"/>
      <c r="S142" s="2"/>
      <c r="T142" s="2"/>
      <c r="U142" s="2"/>
      <c r="V142" s="2"/>
      <c r="W142" s="2"/>
      <c r="X142" s="2"/>
      <c r="Y142" s="2"/>
      <c r="Z142" s="2"/>
      <c r="AA142" s="2"/>
      <c r="AB142" s="2"/>
    </row>
    <row r="143" spans="1:35" ht="14.5" x14ac:dyDescent="0.35">
      <c r="A143" s="26">
        <v>115</v>
      </c>
      <c r="B143" s="218" t="s">
        <v>215</v>
      </c>
      <c r="C143" s="218"/>
      <c r="D143" s="32"/>
      <c r="E143" s="30"/>
      <c r="F143" s="33"/>
      <c r="G143" s="33"/>
      <c r="M143" s="137" t="str">
        <f>IFERROR((IF($C$3="Utensils",(VLOOKUP(I143,'Viktiga fält'!B:D,3,FALSE)),IF($C$3="Food",(VLOOKUP(I143,'Viktiga fält'!F:H,3,FALSE)),IF($C$3="Non Food",(VLOOKUP(I143,'Viktiga fält'!J:L,3,FALSE)),IF($C$3="Alcoholic beverages",(VLOOKUP(I143,'Viktiga fält'!N:P,3,FALSE)),IF($C$3="Fresh Fish",(VLOOKUP(I143,'Viktiga fält'!R:T,3,FALSE)),IF($C$3="Customer unique",(VLOOKUP(I143,'Viktiga fält'!V:X,3,FALSE)),""))))))),"")</f>
        <v/>
      </c>
      <c r="N143" s="137"/>
      <c r="O143" s="137"/>
    </row>
    <row r="144" spans="1:35" ht="7.4" customHeight="1" x14ac:dyDescent="0.25">
      <c r="A144" s="26">
        <v>116</v>
      </c>
      <c r="B144" s="25"/>
      <c r="C144" s="25"/>
      <c r="D144" s="25"/>
      <c r="E144" s="25"/>
      <c r="F144" s="27"/>
      <c r="G144" s="27"/>
      <c r="H144" s="121"/>
      <c r="I144" s="128"/>
      <c r="J144" s="128"/>
      <c r="K144" s="123"/>
      <c r="L144" s="123"/>
      <c r="M144" s="137" t="str">
        <f>IFERROR((IF($C$3="Utensils",(VLOOKUP(I144,'Viktiga fält'!B:D,3,FALSE)),IF($C$3="Food",(VLOOKUP(I144,'Viktiga fält'!F:H,3,FALSE)),IF($C$3="Non Food",(VLOOKUP(I144,'Viktiga fält'!J:L,3,FALSE)),IF($C$3="Alcoholic beverages",(VLOOKUP(I144,'Viktiga fält'!N:P,3,FALSE)),IF($C$3="Fresh Fish",(VLOOKUP(I144,'Viktiga fält'!R:T,3,FALSE)),IF($C$3="Customer unique",(VLOOKUP(I144,'Viktiga fält'!V:X,3,FALSE)),""))))))),"")</f>
        <v/>
      </c>
      <c r="N144" s="137"/>
      <c r="O144" s="137"/>
      <c r="P144" s="124"/>
      <c r="Q144" s="124"/>
      <c r="R144" s="62"/>
      <c r="S144" s="2"/>
      <c r="T144" s="2"/>
      <c r="U144" s="2"/>
      <c r="V144" s="2"/>
      <c r="W144" s="2"/>
      <c r="X144" s="2"/>
      <c r="Y144" s="2"/>
      <c r="Z144" s="2"/>
      <c r="AA144" s="2"/>
      <c r="AB144" s="2"/>
    </row>
    <row r="145" spans="1:31" ht="47.25" customHeight="1" x14ac:dyDescent="0.25">
      <c r="A145" s="26">
        <v>117</v>
      </c>
      <c r="B145" s="215" t="s">
        <v>216</v>
      </c>
      <c r="C145" s="215"/>
      <c r="D145" s="22"/>
      <c r="E145" s="79" t="s">
        <v>40</v>
      </c>
      <c r="F145" s="27"/>
      <c r="G145" s="22" t="s">
        <v>217</v>
      </c>
      <c r="H145" s="121"/>
      <c r="I145" s="143" t="s">
        <v>218</v>
      </c>
      <c r="J145" s="143" t="s">
        <v>219</v>
      </c>
      <c r="K145" s="131" t="str">
        <f>IF(E145="- Choose from list -","",IF(E145="","",VLOOKUP(E145,VER!C:D,2,0)))</f>
        <v/>
      </c>
      <c r="L145" s="132" t="s">
        <v>69</v>
      </c>
      <c r="M145" s="133" t="str">
        <f>IFERROR((IF($C$3="Utensils",(VLOOKUP(I145,'Viktiga fält'!B:D,3,FALSE)),IF($C$3="Food",(VLOOKUP(I145,'Viktiga fält'!F:H,3,FALSE)),IF($C$3="Non Food",(VLOOKUP(I145,'Viktiga fält'!J:L,3,FALSE)),IF($C$3="Alcoholic beverages",(VLOOKUP(I145,'Viktiga fält'!N:P,3,FALSE)),IF($C$3="Fresh Fish",(VLOOKUP(I145,'Viktiga fält'!R:T,3,FALSE)),IF($C$3="Customer unique",(VLOOKUP(I145,'Viktiga fält'!V:X,3,FALSE)),""))))))),"")</f>
        <v>Ja</v>
      </c>
      <c r="N145" s="82" t="str">
        <f>IF(E145="- Choose from list -","Nej",IF(E145="","Nej","Ja"))</f>
        <v>Nej</v>
      </c>
      <c r="O145" s="133" t="str">
        <f t="shared" si="21"/>
        <v>Ja</v>
      </c>
      <c r="P145" s="137"/>
      <c r="Q145" s="137"/>
      <c r="R145" s="65"/>
      <c r="S145" s="2"/>
      <c r="T145" s="2"/>
      <c r="U145" s="2"/>
      <c r="V145" s="2"/>
      <c r="W145" s="2"/>
      <c r="X145" s="2"/>
      <c r="Y145" s="2"/>
      <c r="Z145" s="2"/>
      <c r="AA145" s="2"/>
      <c r="AB145" s="2"/>
      <c r="AC145" s="2"/>
      <c r="AE145" s="3"/>
    </row>
    <row r="146" spans="1:31" ht="31.5" customHeight="1" x14ac:dyDescent="0.25">
      <c r="A146" s="26">
        <v>118</v>
      </c>
      <c r="B146" s="215" t="s">
        <v>220</v>
      </c>
      <c r="C146" s="215"/>
      <c r="D146" s="22"/>
      <c r="E146" s="23"/>
      <c r="F146" s="27"/>
      <c r="G146" s="22" t="s">
        <v>221</v>
      </c>
      <c r="H146" s="121"/>
      <c r="I146" s="143" t="s">
        <v>222</v>
      </c>
      <c r="J146" s="143" t="s">
        <v>223</v>
      </c>
      <c r="K146" s="131" t="str">
        <f>IF(E146="","",E146)</f>
        <v/>
      </c>
      <c r="L146" s="132"/>
      <c r="M146" s="133" t="str">
        <f>IFERROR((IF($C$3="Utensils",(VLOOKUP(I146,'Viktiga fält'!B:D,3,FALSE)),IF($C$3="Food",(VLOOKUP(I146,'Viktiga fält'!F:H,3,FALSE)),IF($C$3="Non Food",(VLOOKUP(I146,'Viktiga fält'!J:L,3,FALSE)),IF($C$3="Alcoholic beverages",(VLOOKUP(I146,'Viktiga fält'!N:P,3,FALSE)),IF($C$3="Fresh Fish",(VLOOKUP(I146,'Viktiga fält'!R:T,3,FALSE)),IF($C$3="Customer unique",(VLOOKUP(I146,'Viktiga fält'!V:X,3,FALSE)),""))))))),"")</f>
        <v>Ja</v>
      </c>
      <c r="N146" s="61" t="str">
        <f>IF(E146="","Nej","Ja")</f>
        <v>Nej</v>
      </c>
      <c r="O146" s="133" t="str">
        <f t="shared" si="21"/>
        <v>Ja</v>
      </c>
      <c r="P146" s="137"/>
      <c r="Q146" s="137"/>
      <c r="R146" s="65"/>
      <c r="S146" s="2"/>
      <c r="T146" s="2"/>
      <c r="U146" s="2"/>
      <c r="V146" s="2"/>
      <c r="W146" s="2"/>
      <c r="X146" s="2"/>
      <c r="Y146" s="2"/>
      <c r="Z146" s="2"/>
      <c r="AA146" s="2"/>
      <c r="AB146" s="2"/>
      <c r="AC146" s="2"/>
      <c r="AE146" s="3"/>
    </row>
    <row r="147" spans="1:31" ht="7.4" customHeight="1" x14ac:dyDescent="0.25">
      <c r="A147" s="26">
        <v>119</v>
      </c>
      <c r="B147" s="25"/>
      <c r="C147" s="25"/>
      <c r="D147" s="25"/>
      <c r="E147" s="25"/>
      <c r="F147" s="27"/>
      <c r="G147" s="53"/>
      <c r="H147" s="121"/>
      <c r="I147" s="128"/>
      <c r="J147" s="128"/>
      <c r="K147" s="123"/>
      <c r="L147" s="123"/>
      <c r="M147" s="137" t="str">
        <f>IFERROR((IF($C$3="Utensils",(VLOOKUP(I147,'Viktiga fält'!B:D,3,FALSE)),IF($C$3="Food",(VLOOKUP(I147,'Viktiga fält'!F:H,3,FALSE)),IF($C$3="Non Food",(VLOOKUP(I147,'Viktiga fält'!J:L,3,FALSE)),IF($C$3="Alcoholic beverages",(VLOOKUP(I147,'Viktiga fält'!N:P,3,FALSE)),IF($C$3="Fresh Fish",(VLOOKUP(I147,'Viktiga fält'!R:T,3,FALSE)),IF($C$3="Customer unique",(VLOOKUP(I147,'Viktiga fält'!V:X,3,FALSE)),""))))))),"")</f>
        <v/>
      </c>
      <c r="N147" s="137"/>
      <c r="O147" s="137"/>
      <c r="P147" s="124"/>
      <c r="Q147" s="124"/>
      <c r="R147" s="62"/>
      <c r="S147" s="2"/>
      <c r="T147" s="2"/>
      <c r="U147" s="2"/>
      <c r="V147" s="2"/>
      <c r="W147" s="2"/>
      <c r="X147" s="2"/>
      <c r="Y147" s="2"/>
      <c r="Z147" s="2"/>
      <c r="AA147" s="2"/>
      <c r="AB147" s="2"/>
    </row>
    <row r="148" spans="1:31" ht="15.5" x14ac:dyDescent="0.35">
      <c r="A148" s="26">
        <v>120</v>
      </c>
      <c r="B148" s="218" t="s">
        <v>224</v>
      </c>
      <c r="C148" s="218"/>
      <c r="D148" s="31"/>
      <c r="E148" s="34"/>
      <c r="F148" s="30"/>
      <c r="G148" s="115"/>
      <c r="H148" s="121"/>
      <c r="I148" s="122"/>
      <c r="J148" s="122"/>
      <c r="K148" s="132"/>
      <c r="L148" s="132"/>
      <c r="M148" s="137" t="str">
        <f>IFERROR((IF($C$3="Utensils",(VLOOKUP(I148,'Viktiga fält'!B:D,3,FALSE)),IF($C$3="Food",(VLOOKUP(I148,'Viktiga fält'!F:H,3,FALSE)),IF($C$3="Non Food",(VLOOKUP(I148,'Viktiga fält'!J:L,3,FALSE)),IF($C$3="Alcoholic beverages",(VLOOKUP(I148,'Viktiga fält'!N:P,3,FALSE)),IF($C$3="Fresh Fish",(VLOOKUP(I148,'Viktiga fält'!R:T,3,FALSE)),IF($C$3="Customer unique",(VLOOKUP(I148,'Viktiga fält'!V:X,3,FALSE)),""))))))),"")</f>
        <v/>
      </c>
      <c r="N148" s="137"/>
      <c r="O148" s="137"/>
      <c r="P148" s="137"/>
      <c r="Q148" s="137"/>
      <c r="R148" s="65"/>
      <c r="S148" s="2"/>
      <c r="T148" s="2"/>
      <c r="U148" s="2"/>
      <c r="V148" s="2"/>
      <c r="W148" s="2"/>
      <c r="X148" s="2"/>
      <c r="Y148" s="2"/>
      <c r="Z148" s="2"/>
      <c r="AA148" s="2"/>
      <c r="AB148" s="2"/>
      <c r="AE148" s="3"/>
    </row>
    <row r="149" spans="1:31" ht="7.4" customHeight="1" x14ac:dyDescent="0.25">
      <c r="A149" s="26">
        <v>121</v>
      </c>
      <c r="B149" s="25"/>
      <c r="C149" s="25"/>
      <c r="D149" s="25"/>
      <c r="E149" s="25"/>
      <c r="F149" s="27"/>
      <c r="G149" s="27"/>
      <c r="H149" s="121"/>
      <c r="I149" s="128"/>
      <c r="J149" s="128"/>
      <c r="K149" s="123"/>
      <c r="L149" s="123"/>
      <c r="M149" s="137" t="str">
        <f>IFERROR((IF($C$3="Utensils",(VLOOKUP(I149,'Viktiga fält'!B:D,3,FALSE)),IF($C$3="Food",(VLOOKUP(I149,'Viktiga fält'!F:H,3,FALSE)),IF($C$3="Non Food",(VLOOKUP(I149,'Viktiga fält'!J:L,3,FALSE)),IF($C$3="Alcoholic beverages",(VLOOKUP(I149,'Viktiga fält'!N:P,3,FALSE)),IF($C$3="Fresh Fish",(VLOOKUP(I149,'Viktiga fält'!R:T,3,FALSE)),IF($C$3="Customer unique",(VLOOKUP(I149,'Viktiga fält'!V:X,3,FALSE)),""))))))),"")</f>
        <v/>
      </c>
      <c r="N149" s="137"/>
      <c r="O149" s="137"/>
      <c r="P149" s="124"/>
      <c r="Q149" s="124"/>
      <c r="R149" s="62"/>
      <c r="S149" s="2"/>
      <c r="T149" s="2"/>
      <c r="U149" s="2"/>
      <c r="V149" s="2"/>
      <c r="W149" s="2"/>
      <c r="X149" s="2"/>
      <c r="Y149" s="2"/>
      <c r="Z149" s="2"/>
      <c r="AA149" s="2"/>
      <c r="AB149" s="2"/>
    </row>
    <row r="150" spans="1:31" ht="15.75" customHeight="1" outlineLevel="1" x14ac:dyDescent="0.25">
      <c r="A150" s="26">
        <v>122</v>
      </c>
      <c r="B150" s="215" t="s">
        <v>225</v>
      </c>
      <c r="C150" s="215"/>
      <c r="D150" s="22"/>
      <c r="E150" s="35"/>
      <c r="F150" s="27"/>
      <c r="G150" s="27"/>
      <c r="H150" s="121"/>
      <c r="I150" s="130" t="s">
        <v>226</v>
      </c>
      <c r="J150" s="130" t="s">
        <v>227</v>
      </c>
      <c r="K150" s="144" t="str">
        <f>IF(E150="","",E150)</f>
        <v/>
      </c>
      <c r="L150" s="145"/>
      <c r="M150" s="133" t="str">
        <f>IFERROR((IF($C$3="Utensils",(VLOOKUP(I150,'Viktiga fält'!B:D,3,FALSE)),IF($C$3="Food",(VLOOKUP(I150,'Viktiga fält'!F:H,3,FALSE)),IF($C$3="Non Food",(VLOOKUP(I150,'Viktiga fält'!J:L,3,FALSE)),IF($C$3="Alcoholic beverages",(VLOOKUP(I150,'Viktiga fält'!N:P,3,FALSE)),IF($C$3="Fresh Fish",(VLOOKUP(I150,'Viktiga fält'!R:T,3,FALSE)),IF($C$3="Customer unique",(VLOOKUP(I150,'Viktiga fält'!V:X,3,FALSE)),""))))))),"")</f>
        <v/>
      </c>
      <c r="N150" s="61" t="str">
        <f>IF(E150="","Nej","Ja")</f>
        <v>Nej</v>
      </c>
      <c r="O150" s="133" t="str">
        <f t="shared" si="21"/>
        <v>Nej</v>
      </c>
      <c r="P150" s="153"/>
      <c r="Q150" s="153"/>
      <c r="R150" s="70"/>
      <c r="S150" s="2"/>
      <c r="T150" s="2"/>
      <c r="U150" s="2"/>
      <c r="V150" s="2"/>
      <c r="W150" s="2"/>
      <c r="X150" s="2"/>
      <c r="Y150" s="2"/>
      <c r="Z150" s="2"/>
      <c r="AA150" s="2"/>
      <c r="AB150" s="2"/>
      <c r="AE150" s="3"/>
    </row>
    <row r="151" spans="1:31" ht="15.75" customHeight="1" outlineLevel="1" x14ac:dyDescent="0.25">
      <c r="A151" s="26">
        <v>123</v>
      </c>
      <c r="B151" s="215" t="s">
        <v>228</v>
      </c>
      <c r="C151" s="215"/>
      <c r="D151" s="22"/>
      <c r="E151" s="79" t="s">
        <v>40</v>
      </c>
      <c r="F151" s="27"/>
      <c r="G151" s="27"/>
      <c r="H151" s="121"/>
      <c r="I151" s="130" t="s">
        <v>229</v>
      </c>
      <c r="J151" s="130" t="s">
        <v>230</v>
      </c>
      <c r="K151" s="131" t="str">
        <f>IF(E151="- Choose from list -","",IF(E151="","",VLOOKUP(E151,VER!C:D,2,0)))</f>
        <v/>
      </c>
      <c r="L151" s="132" t="s">
        <v>69</v>
      </c>
      <c r="M151" s="133" t="str">
        <f>IFERROR((IF($C$3="Utensils",(VLOOKUP(I151,'Viktiga fält'!B:D,3,FALSE)),IF($C$3="Food",(VLOOKUP(I151,'Viktiga fält'!F:H,3,FALSE)),IF($C$3="Non Food",(VLOOKUP(I151,'Viktiga fält'!J:L,3,FALSE)),IF($C$3="Alcoholic beverages",(VLOOKUP(I151,'Viktiga fält'!N:P,3,FALSE)),IF($C$3="Fresh Fish",(VLOOKUP(I151,'Viktiga fält'!R:T,3,FALSE)),IF($C$3="Customer unique",(VLOOKUP(I151,'Viktiga fält'!V:X,3,FALSE)),""))))))),"")</f>
        <v/>
      </c>
      <c r="N151" s="82" t="str">
        <f>IF(E151="- Choose from list -","Nej",IF(E151="","Nej","Ja"))</f>
        <v>Nej</v>
      </c>
      <c r="O151" s="133" t="str">
        <f t="shared" si="21"/>
        <v>Nej</v>
      </c>
      <c r="P151" s="137"/>
      <c r="Q151" s="137"/>
      <c r="R151" s="65"/>
      <c r="S151" s="2"/>
      <c r="T151" s="2"/>
      <c r="U151" s="2"/>
      <c r="V151" s="2"/>
      <c r="W151" s="2"/>
      <c r="X151" s="2"/>
      <c r="Y151" s="2"/>
      <c r="Z151" s="2"/>
      <c r="AA151" s="2"/>
      <c r="AB151" s="2"/>
      <c r="AE151" s="3"/>
    </row>
    <row r="152" spans="1:31" ht="15.75" customHeight="1" outlineLevel="1" x14ac:dyDescent="0.25">
      <c r="A152" s="26">
        <v>124</v>
      </c>
      <c r="B152" s="215" t="s">
        <v>231</v>
      </c>
      <c r="C152" s="215"/>
      <c r="D152" s="22"/>
      <c r="E152" s="36"/>
      <c r="F152" s="27"/>
      <c r="G152" s="27"/>
      <c r="H152" s="121"/>
      <c r="I152" s="130" t="s">
        <v>232</v>
      </c>
      <c r="J152" s="130" t="s">
        <v>233</v>
      </c>
      <c r="K152" s="131" t="str">
        <f>IF(E152="","",E152)</f>
        <v/>
      </c>
      <c r="L152" s="132"/>
      <c r="M152" s="133" t="str">
        <f>IFERROR((IF($C$3="Utensils",(VLOOKUP(I152,'Viktiga fält'!B:D,3,FALSE)),IF($C$3="Food",(VLOOKUP(I152,'Viktiga fält'!F:H,3,FALSE)),IF($C$3="Non Food",(VLOOKUP(I152,'Viktiga fält'!J:L,3,FALSE)),IF($C$3="Alcoholic beverages",(VLOOKUP(I152,'Viktiga fält'!N:P,3,FALSE)),IF($C$3="Fresh Fish",(VLOOKUP(I152,'Viktiga fält'!R:T,3,FALSE)),IF($C$3="Customer unique",(VLOOKUP(I152,'Viktiga fält'!V:X,3,FALSE)),""))))))),"")</f>
        <v/>
      </c>
      <c r="N152" s="61" t="str">
        <f>IF(E152="","Nej","Ja")</f>
        <v>Nej</v>
      </c>
      <c r="O152" s="133" t="str">
        <f t="shared" si="21"/>
        <v>Nej</v>
      </c>
      <c r="P152" s="137"/>
      <c r="Q152" s="137"/>
      <c r="R152" s="65"/>
      <c r="S152" s="2"/>
      <c r="T152" s="2"/>
      <c r="U152" s="2"/>
      <c r="V152" s="2"/>
      <c r="W152" s="2"/>
      <c r="X152" s="2"/>
      <c r="Y152" s="2"/>
      <c r="Z152" s="2"/>
      <c r="AA152" s="2"/>
      <c r="AB152" s="2"/>
      <c r="AE152" s="3"/>
    </row>
    <row r="153" spans="1:31" ht="15.75" customHeight="1" outlineLevel="1" x14ac:dyDescent="0.25">
      <c r="A153" s="26">
        <v>125</v>
      </c>
      <c r="B153" s="215" t="s">
        <v>234</v>
      </c>
      <c r="C153" s="215"/>
      <c r="D153" s="38"/>
      <c r="E153" s="37"/>
      <c r="F153" s="27"/>
      <c r="G153" s="22" t="s">
        <v>235</v>
      </c>
      <c r="H153" s="121"/>
      <c r="I153" s="130" t="s">
        <v>236</v>
      </c>
      <c r="J153" s="130" t="s">
        <v>237</v>
      </c>
      <c r="K153" s="131" t="str">
        <f>IF(E153="","",E153)</f>
        <v/>
      </c>
      <c r="L153" s="132"/>
      <c r="M153" s="133" t="str">
        <f>IFERROR((IF($C$3="Utensils",(VLOOKUP(I153,'Viktiga fält'!B:D,3,FALSE)),IF($C$3="Food",(VLOOKUP(I153,'Viktiga fält'!F:H,3,FALSE)),IF($C$3="Non Food",(VLOOKUP(I153,'Viktiga fält'!J:L,3,FALSE)),IF($C$3="Alcoholic beverages",(VLOOKUP(I153,'Viktiga fält'!N:P,3,FALSE)),IF($C$3="Fresh Fish",(VLOOKUP(I153,'Viktiga fält'!R:T,3,FALSE)),IF($C$3="Customer unique",(VLOOKUP(I153,'Viktiga fält'!V:X,3,FALSE)),""))))))),"")</f>
        <v/>
      </c>
      <c r="N153" s="61" t="str">
        <f>IF(E153="","Nej","Ja")</f>
        <v>Nej</v>
      </c>
      <c r="O153" s="133" t="str">
        <f t="shared" si="21"/>
        <v>Nej</v>
      </c>
      <c r="P153" s="137"/>
      <c r="Q153" s="137"/>
      <c r="R153" s="65"/>
      <c r="S153" s="2"/>
      <c r="T153" s="2"/>
      <c r="U153" s="2"/>
      <c r="V153" s="2"/>
      <c r="W153" s="2"/>
      <c r="X153" s="2"/>
      <c r="Y153" s="2"/>
      <c r="Z153" s="2"/>
      <c r="AA153" s="2"/>
      <c r="AB153" s="2"/>
      <c r="AE153" s="3"/>
    </row>
    <row r="154" spans="1:31" ht="7.4" customHeight="1" outlineLevel="1" x14ac:dyDescent="0.25">
      <c r="A154" s="26">
        <v>126</v>
      </c>
      <c r="B154" s="25"/>
      <c r="C154" s="25"/>
      <c r="D154" s="25"/>
      <c r="E154" s="25"/>
      <c r="F154" s="27"/>
      <c r="G154" s="27"/>
      <c r="H154" s="121"/>
      <c r="I154" s="128"/>
      <c r="J154" s="128"/>
      <c r="K154" s="123"/>
      <c r="L154" s="123"/>
      <c r="M154" s="137" t="str">
        <f>IFERROR((IF($C$3="Utensils",(VLOOKUP(I154,'Viktiga fält'!B:D,3,FALSE)),IF($C$3="Food",(VLOOKUP(I154,'Viktiga fält'!F:H,3,FALSE)),IF($C$3="Non Food",(VLOOKUP(I154,'Viktiga fält'!J:L,3,FALSE)),IF($C$3="Alcoholic beverages",(VLOOKUP(I154,'Viktiga fält'!N:P,3,FALSE)),IF($C$3="Fresh Fish",(VLOOKUP(I154,'Viktiga fält'!R:T,3,FALSE)),IF($C$3="Customer unique",(VLOOKUP(I154,'Viktiga fält'!V:X,3,FALSE)),""))))))),"")</f>
        <v/>
      </c>
      <c r="N154" s="137"/>
      <c r="O154" s="137"/>
      <c r="P154" s="124"/>
      <c r="Q154" s="124"/>
      <c r="R154" s="62"/>
      <c r="S154" s="2"/>
      <c r="T154" s="2"/>
      <c r="U154" s="2"/>
      <c r="V154" s="2"/>
      <c r="W154" s="2"/>
      <c r="X154" s="2"/>
      <c r="Y154" s="2"/>
      <c r="Z154" s="2"/>
      <c r="AA154" s="2"/>
      <c r="AB154" s="2"/>
    </row>
    <row r="155" spans="1:31" ht="15.5" x14ac:dyDescent="0.35">
      <c r="A155" s="26">
        <v>127</v>
      </c>
      <c r="B155" s="218" t="s">
        <v>238</v>
      </c>
      <c r="C155" s="218"/>
      <c r="D155" s="31"/>
      <c r="E155" s="34"/>
      <c r="F155" s="30"/>
      <c r="G155" s="30"/>
      <c r="H155" s="121"/>
      <c r="I155" s="122"/>
      <c r="J155" s="122"/>
      <c r="K155" s="132"/>
      <c r="L155" s="132"/>
      <c r="M155" s="137" t="str">
        <f>IFERROR((IF($C$3="Utensils",(VLOOKUP(I155,'Viktiga fält'!B:D,3,FALSE)),IF($C$3="Food",(VLOOKUP(I155,'Viktiga fält'!F:H,3,FALSE)),IF($C$3="Non Food",(VLOOKUP(I155,'Viktiga fält'!J:L,3,FALSE)),IF($C$3="Alcoholic beverages",(VLOOKUP(I155,'Viktiga fält'!N:P,3,FALSE)),IF($C$3="Fresh Fish",(VLOOKUP(I155,'Viktiga fält'!R:T,3,FALSE)),IF($C$3="Customer unique",(VLOOKUP(I155,'Viktiga fält'!V:X,3,FALSE)),""))))))),"")</f>
        <v/>
      </c>
      <c r="N155" s="137"/>
      <c r="O155" s="137"/>
      <c r="P155" s="137"/>
      <c r="Q155" s="137"/>
      <c r="R155" s="65"/>
      <c r="S155" s="2"/>
      <c r="T155" s="2"/>
      <c r="U155" s="2"/>
      <c r="V155" s="2"/>
      <c r="W155" s="2"/>
      <c r="X155" s="2"/>
      <c r="Y155" s="2"/>
      <c r="Z155" s="2"/>
      <c r="AA155" s="2"/>
      <c r="AB155" s="2"/>
      <c r="AE155" s="3"/>
    </row>
    <row r="156" spans="1:31" ht="7.4" customHeight="1" x14ac:dyDescent="0.25">
      <c r="A156" s="26">
        <v>128</v>
      </c>
      <c r="B156" s="25"/>
      <c r="C156" s="25"/>
      <c r="D156" s="25"/>
      <c r="E156" s="25"/>
      <c r="F156" s="27"/>
      <c r="G156" s="27"/>
      <c r="H156" s="121"/>
      <c r="I156" s="128"/>
      <c r="J156" s="128"/>
      <c r="K156" s="123"/>
      <c r="L156" s="123"/>
      <c r="M156" s="137" t="str">
        <f>IFERROR((IF($C$3="Utensils",(VLOOKUP(I156,'Viktiga fält'!B:D,3,FALSE)),IF($C$3="Food",(VLOOKUP(I156,'Viktiga fält'!F:H,3,FALSE)),IF($C$3="Non Food",(VLOOKUP(I156,'Viktiga fält'!J:L,3,FALSE)),IF($C$3="Alcoholic beverages",(VLOOKUP(I156,'Viktiga fält'!N:P,3,FALSE)),IF($C$3="Fresh Fish",(VLOOKUP(I156,'Viktiga fält'!R:T,3,FALSE)),IF($C$3="Customer unique",(VLOOKUP(I156,'Viktiga fält'!V:X,3,FALSE)),""))))))),"")</f>
        <v/>
      </c>
      <c r="N156" s="137"/>
      <c r="O156" s="137"/>
      <c r="P156" s="124"/>
      <c r="Q156" s="124"/>
      <c r="R156" s="62"/>
      <c r="S156" s="2"/>
      <c r="T156" s="2"/>
      <c r="U156" s="2"/>
      <c r="V156" s="2"/>
      <c r="W156" s="2"/>
      <c r="X156" s="2"/>
      <c r="Y156" s="2"/>
      <c r="Z156" s="2"/>
      <c r="AA156" s="2"/>
      <c r="AB156" s="2"/>
    </row>
    <row r="157" spans="1:31" ht="15.75" customHeight="1" outlineLevel="1" x14ac:dyDescent="0.25">
      <c r="A157" s="26">
        <v>129</v>
      </c>
      <c r="B157" s="214" t="s">
        <v>239</v>
      </c>
      <c r="C157" s="214"/>
      <c r="D157" s="22"/>
      <c r="E157" s="21"/>
      <c r="F157" s="27"/>
      <c r="G157" s="22"/>
      <c r="H157" s="121"/>
      <c r="I157" s="130" t="s">
        <v>240</v>
      </c>
      <c r="J157" s="130" t="s">
        <v>241</v>
      </c>
      <c r="K157" s="131" t="str">
        <f>IF(E157="","",E157)</f>
        <v/>
      </c>
      <c r="L157" s="132"/>
      <c r="M157" s="133" t="str">
        <f>IFERROR((IF($C$3="Utensils",(VLOOKUP(I157,'Viktiga fält'!B:D,3,FALSE)),IF($C$3="Food",(VLOOKUP(I157,'Viktiga fält'!F:H,3,FALSE)),IF($C$3="Non Food",(VLOOKUP(I157,'Viktiga fält'!J:L,3,FALSE)),IF($C$3="Alcoholic beverages",(VLOOKUP(I157,'Viktiga fält'!N:P,3,FALSE)),IF($C$3="Fresh Fish",(VLOOKUP(I157,'Viktiga fält'!R:T,3,FALSE)),IF($C$3="Customer unique",(VLOOKUP(I157,'Viktiga fält'!V:X,3,FALSE)),""))))))),"")</f>
        <v/>
      </c>
      <c r="N157" s="61" t="str">
        <f>IF(E157="","Nej","Ja")</f>
        <v>Nej</v>
      </c>
      <c r="O157" s="133" t="str">
        <f t="shared" si="21"/>
        <v>Nej</v>
      </c>
      <c r="P157" s="137"/>
      <c r="Q157" s="137"/>
      <c r="R157" s="65"/>
      <c r="S157" s="2"/>
      <c r="T157" s="2"/>
      <c r="U157" s="2"/>
      <c r="V157" s="2"/>
      <c r="W157" s="2"/>
      <c r="X157" s="2"/>
      <c r="Y157" s="2"/>
      <c r="Z157" s="2"/>
      <c r="AA157" s="2"/>
      <c r="AB157" s="2"/>
      <c r="AE157" s="3"/>
    </row>
    <row r="158" spans="1:31" ht="15.75" customHeight="1" outlineLevel="1" x14ac:dyDescent="0.25">
      <c r="A158" s="26">
        <v>130</v>
      </c>
      <c r="B158" s="214" t="s">
        <v>242</v>
      </c>
      <c r="C158" s="214"/>
      <c r="D158" s="22"/>
      <c r="E158" s="21"/>
      <c r="F158" s="27"/>
      <c r="G158" s="22"/>
      <c r="H158" s="121"/>
      <c r="I158" s="130" t="s">
        <v>243</v>
      </c>
      <c r="J158" s="130" t="s">
        <v>244</v>
      </c>
      <c r="K158" s="131" t="str">
        <f>IF(E158="","",E158)</f>
        <v/>
      </c>
      <c r="L158" s="132"/>
      <c r="M158" s="133" t="str">
        <f>IFERROR((IF($C$3="Utensils",(VLOOKUP(I158,'Viktiga fält'!B:D,3,FALSE)),IF($C$3="Food",(VLOOKUP(I158,'Viktiga fält'!F:H,3,FALSE)),IF($C$3="Non Food",(VLOOKUP(I158,'Viktiga fält'!J:L,3,FALSE)),IF($C$3="Alcoholic beverages",(VLOOKUP(I158,'Viktiga fält'!N:P,3,FALSE)),IF($C$3="Fresh Fish",(VLOOKUP(I158,'Viktiga fält'!R:T,3,FALSE)),IF($C$3="Customer unique",(VLOOKUP(I158,'Viktiga fält'!V:X,3,FALSE)),""))))))),"")</f>
        <v/>
      </c>
      <c r="N158" s="61" t="str">
        <f>IF(E158="","Nej","Ja")</f>
        <v>Nej</v>
      </c>
      <c r="O158" s="133" t="str">
        <f t="shared" si="21"/>
        <v>Nej</v>
      </c>
      <c r="P158" s="137"/>
      <c r="Q158" s="137"/>
      <c r="R158" s="65"/>
      <c r="S158" s="2"/>
      <c r="T158" s="2"/>
      <c r="U158" s="2"/>
      <c r="V158" s="2"/>
      <c r="W158" s="2"/>
      <c r="X158" s="2"/>
      <c r="Y158" s="2"/>
      <c r="Z158" s="2"/>
      <c r="AA158" s="2"/>
      <c r="AB158" s="2"/>
      <c r="AE158" s="3"/>
    </row>
    <row r="159" spans="1:31" ht="15.75" customHeight="1" outlineLevel="1" x14ac:dyDescent="0.25">
      <c r="A159" s="26">
        <v>131</v>
      </c>
      <c r="B159" s="214" t="s">
        <v>245</v>
      </c>
      <c r="C159" s="214"/>
      <c r="D159" s="22"/>
      <c r="E159" s="21"/>
      <c r="F159" s="27"/>
      <c r="G159" s="22" t="s">
        <v>246</v>
      </c>
      <c r="H159" s="121"/>
      <c r="I159" s="130" t="s">
        <v>247</v>
      </c>
      <c r="J159" s="130" t="s">
        <v>248</v>
      </c>
      <c r="K159" s="131" t="str">
        <f>IF(E159="","",E159)</f>
        <v/>
      </c>
      <c r="L159" s="132"/>
      <c r="M159" s="133" t="str">
        <f>IFERROR((IF($C$3="Utensils",(VLOOKUP(I159,'Viktiga fält'!B:D,3,FALSE)),IF($C$3="Food",(VLOOKUP(I159,'Viktiga fält'!F:H,3,FALSE)),IF($C$3="Non Food",(VLOOKUP(I159,'Viktiga fält'!J:L,3,FALSE)),IF($C$3="Alcoholic beverages",(VLOOKUP(I159,'Viktiga fält'!N:P,3,FALSE)),IF($C$3="Fresh Fish",(VLOOKUP(I159,'Viktiga fält'!R:T,3,FALSE)),IF($C$3="Customer unique",(VLOOKUP(I159,'Viktiga fält'!V:X,3,FALSE)),""))))))),"")</f>
        <v/>
      </c>
      <c r="N159" s="61" t="str">
        <f>IF(E159="","Nej","Ja")</f>
        <v>Nej</v>
      </c>
      <c r="O159" s="133" t="str">
        <f t="shared" si="21"/>
        <v>Nej</v>
      </c>
      <c r="P159" s="137"/>
      <c r="Q159" s="137"/>
      <c r="R159" s="65"/>
      <c r="S159" s="2"/>
      <c r="T159" s="2"/>
      <c r="U159" s="2"/>
      <c r="V159" s="2"/>
      <c r="W159" s="2"/>
      <c r="X159" s="2"/>
      <c r="Y159" s="2"/>
      <c r="Z159" s="2"/>
      <c r="AA159" s="2"/>
      <c r="AB159" s="2"/>
      <c r="AE159" s="3"/>
    </row>
    <row r="160" spans="1:31" ht="31.5" customHeight="1" outlineLevel="1" x14ac:dyDescent="0.25">
      <c r="A160" s="26">
        <v>132</v>
      </c>
      <c r="B160" s="214" t="s">
        <v>249</v>
      </c>
      <c r="C160" s="214"/>
      <c r="D160" s="22"/>
      <c r="E160" s="79" t="s">
        <v>40</v>
      </c>
      <c r="F160" s="27"/>
      <c r="G160" s="22"/>
      <c r="H160" s="121"/>
      <c r="I160" s="130" t="s">
        <v>250</v>
      </c>
      <c r="J160" s="130" t="s">
        <v>251</v>
      </c>
      <c r="K160" s="131" t="str">
        <f>IF(E160="- Choose from list -","",IF(E160="","",VLOOKUP(E160,VER!C:D,2,0)))</f>
        <v/>
      </c>
      <c r="L160" s="132" t="s">
        <v>69</v>
      </c>
      <c r="M160" s="133" t="str">
        <f>IFERROR((IF($C$3="Utensils",(VLOOKUP(I160,'Viktiga fält'!B:D,3,FALSE)),IF($C$3="Food",(VLOOKUP(I160,'Viktiga fält'!F:H,3,FALSE)),IF($C$3="Non Food",(VLOOKUP(I160,'Viktiga fält'!J:L,3,FALSE)),IF($C$3="Alcoholic beverages",(VLOOKUP(I160,'Viktiga fält'!N:P,3,FALSE)),IF($C$3="Fresh Fish",(VLOOKUP(I160,'Viktiga fält'!R:T,3,FALSE)),IF($C$3="Customer unique",(VLOOKUP(I160,'Viktiga fält'!V:X,3,FALSE)),""))))))),"")</f>
        <v/>
      </c>
      <c r="N160" s="82" t="str">
        <f>IF(E160="- Choose from list -","Nej",IF(E160="","Nej","Ja"))</f>
        <v>Nej</v>
      </c>
      <c r="O160" s="133" t="str">
        <f t="shared" si="21"/>
        <v>Nej</v>
      </c>
      <c r="P160" s="137"/>
      <c r="Q160" s="137"/>
      <c r="R160" s="65"/>
      <c r="S160" s="2"/>
      <c r="T160" s="2"/>
      <c r="U160" s="2"/>
      <c r="V160" s="2"/>
      <c r="W160" s="2"/>
      <c r="X160" s="2"/>
      <c r="Y160" s="2"/>
      <c r="Z160" s="2"/>
      <c r="AA160" s="2"/>
      <c r="AB160" s="2"/>
      <c r="AE160" s="3"/>
    </row>
    <row r="161" spans="1:36" ht="7.4" customHeight="1" outlineLevel="1" x14ac:dyDescent="0.25">
      <c r="A161" s="26">
        <v>133</v>
      </c>
      <c r="B161" s="25"/>
      <c r="C161" s="25"/>
      <c r="D161" s="25"/>
      <c r="E161" s="25"/>
      <c r="F161" s="27"/>
      <c r="G161" s="22"/>
      <c r="H161" s="121"/>
      <c r="I161" s="128"/>
      <c r="J161" s="128"/>
      <c r="K161" s="123"/>
      <c r="L161" s="123"/>
      <c r="M161" s="137" t="str">
        <f>IFERROR((IF($C$3="Utensils",(VLOOKUP(I161,'Viktiga fält'!B:D,3,FALSE)),IF($C$3="Food",(VLOOKUP(I161,'Viktiga fält'!F:H,3,FALSE)),IF($C$3="Non Food",(VLOOKUP(I161,'Viktiga fält'!J:L,3,FALSE)),IF($C$3="Alcoholic beverages",(VLOOKUP(I161,'Viktiga fält'!N:P,3,FALSE)),IF($C$3="Fresh Fish",(VLOOKUP(I161,'Viktiga fält'!R:T,3,FALSE)),IF($C$3="Customer unique",(VLOOKUP(I161,'Viktiga fält'!V:X,3,FALSE)),""))))))),"")</f>
        <v/>
      </c>
      <c r="N161" s="65"/>
      <c r="O161" s="137"/>
      <c r="P161" s="124"/>
      <c r="Q161" s="124"/>
      <c r="R161" s="62"/>
      <c r="S161" s="2"/>
      <c r="T161" s="2"/>
      <c r="U161" s="2"/>
      <c r="V161" s="2"/>
      <c r="W161" s="2"/>
      <c r="X161" s="2"/>
      <c r="Y161" s="2"/>
      <c r="Z161" s="2"/>
      <c r="AA161" s="2"/>
      <c r="AB161" s="2"/>
    </row>
    <row r="162" spans="1:36" ht="31.5" customHeight="1" outlineLevel="1" x14ac:dyDescent="0.25">
      <c r="A162" s="26">
        <v>134</v>
      </c>
      <c r="B162" s="46">
        <v>1</v>
      </c>
      <c r="C162" s="53" t="s">
        <v>252</v>
      </c>
      <c r="D162" s="22"/>
      <c r="E162" s="79" t="s">
        <v>40</v>
      </c>
      <c r="F162" s="27"/>
      <c r="G162" s="22"/>
      <c r="H162" s="121"/>
      <c r="I162" s="130" t="s">
        <v>253</v>
      </c>
      <c r="J162" s="130" t="s">
        <v>254</v>
      </c>
      <c r="K162" s="131" t="str">
        <f>IF(E162="- Choose from list -","",IF(E162="","",VLOOKUP(E162,VER!C:D,2,0)))</f>
        <v/>
      </c>
      <c r="L162" s="132" t="s">
        <v>69</v>
      </c>
      <c r="M162" s="133" t="str">
        <f>IFERROR((IF($C$3="Utensils",(VLOOKUP(I162,'Viktiga fält'!B:D,3,FALSE)),IF($C$3="Food",(VLOOKUP(I162,'Viktiga fält'!F:H,3,FALSE)),IF($C$3="Non Food",(VLOOKUP(I162,'Viktiga fält'!J:L,3,FALSE)),IF($C$3="Alcoholic beverages",(VLOOKUP(I162,'Viktiga fält'!N:P,3,FALSE)),IF($C$3="Fresh Fish",(VLOOKUP(I162,'Viktiga fält'!R:T,3,FALSE)),IF($C$3="Customer unique",(VLOOKUP(I162,'Viktiga fält'!V:X,3,FALSE)),""))))))),"")</f>
        <v/>
      </c>
      <c r="N162" s="82" t="str">
        <f>IF(E162="- Choose from list -","Nej",IF(E162="","Nej","Ja"))</f>
        <v>Nej</v>
      </c>
      <c r="O162" s="133" t="str">
        <f t="shared" si="21"/>
        <v>Nej</v>
      </c>
      <c r="P162" s="137"/>
      <c r="Q162" s="137"/>
      <c r="R162" s="65"/>
      <c r="S162" s="2"/>
      <c r="T162" s="2"/>
      <c r="U162" s="2"/>
      <c r="V162" s="2"/>
      <c r="W162" s="2"/>
      <c r="X162" s="2"/>
      <c r="Y162" s="2"/>
      <c r="Z162" s="2"/>
      <c r="AA162" s="2"/>
      <c r="AB162" s="2"/>
      <c r="AE162" s="3"/>
    </row>
    <row r="163" spans="1:36" ht="31.5" customHeight="1" outlineLevel="1" x14ac:dyDescent="0.25">
      <c r="A163" s="26">
        <v>135</v>
      </c>
      <c r="B163" s="46">
        <v>2</v>
      </c>
      <c r="C163" s="53" t="s">
        <v>252</v>
      </c>
      <c r="D163" s="22"/>
      <c r="E163" s="79" t="s">
        <v>40</v>
      </c>
      <c r="F163" s="27"/>
      <c r="G163" s="22"/>
      <c r="H163" s="121"/>
      <c r="I163" s="130" t="s">
        <v>253</v>
      </c>
      <c r="J163" s="130" t="s">
        <v>255</v>
      </c>
      <c r="K163" s="131" t="str">
        <f>IF(E163="- Choose from list -","",IF(E163="","",VLOOKUP(E163,VER!C:D,2,0)))</f>
        <v/>
      </c>
      <c r="L163" s="132" t="s">
        <v>69</v>
      </c>
      <c r="M163" s="133" t="str">
        <f>IFERROR((IF($C$3="Utensils",(VLOOKUP(I163,'Viktiga fält'!B:D,3,FALSE)),IF($C$3="Food",(VLOOKUP(I163,'Viktiga fält'!F:H,3,FALSE)),IF($C$3="Non Food",(VLOOKUP(I163,'Viktiga fält'!J:L,3,FALSE)),IF($C$3="Alcoholic beverages",(VLOOKUP(I163,'Viktiga fält'!N:P,3,FALSE)),IF($C$3="Fresh Fish",(VLOOKUP(I163,'Viktiga fält'!R:T,3,FALSE)),IF($C$3="Customer unique",(VLOOKUP(I163,'Viktiga fält'!V:X,3,FALSE)),""))))))),"")</f>
        <v/>
      </c>
      <c r="N163" s="82" t="str">
        <f>IF(E163="- Choose from list -","Nej",IF(E163="","Nej","Ja"))</f>
        <v>Nej</v>
      </c>
      <c r="O163" s="133" t="str">
        <f t="shared" si="21"/>
        <v>Nej</v>
      </c>
      <c r="P163" s="137"/>
      <c r="Q163" s="137"/>
      <c r="R163" s="65"/>
      <c r="S163" s="2"/>
      <c r="T163" s="2"/>
      <c r="U163" s="2"/>
      <c r="V163" s="2"/>
      <c r="W163" s="2"/>
      <c r="X163" s="2"/>
      <c r="Y163" s="2"/>
      <c r="Z163" s="2"/>
      <c r="AA163" s="2"/>
      <c r="AB163" s="2"/>
      <c r="AE163" s="3"/>
    </row>
    <row r="164" spans="1:36" ht="7.4" customHeight="1" outlineLevel="1" x14ac:dyDescent="0.25">
      <c r="A164" s="26">
        <v>136</v>
      </c>
      <c r="B164" s="25"/>
      <c r="C164" s="25"/>
      <c r="D164" s="25"/>
      <c r="E164" s="25"/>
      <c r="F164" s="27"/>
      <c r="G164" s="22"/>
      <c r="H164" s="121"/>
      <c r="I164" s="128"/>
      <c r="J164" s="128"/>
      <c r="K164" s="123"/>
      <c r="L164" s="123"/>
      <c r="M164" s="137" t="str">
        <f>IFERROR((IF($C$3="Utensils",(VLOOKUP(I164,'Viktiga fält'!B:D,3,FALSE)),IF($C$3="Food",(VLOOKUP(I164,'Viktiga fält'!F:H,3,FALSE)),IF($C$3="Non Food",(VLOOKUP(I164,'Viktiga fält'!J:L,3,FALSE)),IF($C$3="Alcoholic beverages",(VLOOKUP(I164,'Viktiga fält'!N:P,3,FALSE)),IF($C$3="Fresh Fish",(VLOOKUP(I164,'Viktiga fält'!R:T,3,FALSE)),IF($C$3="Customer unique",(VLOOKUP(I164,'Viktiga fält'!V:X,3,FALSE)),""))))))),"")</f>
        <v/>
      </c>
      <c r="N164" s="65"/>
      <c r="O164" s="137"/>
      <c r="P164" s="124"/>
      <c r="Q164" s="124"/>
      <c r="R164" s="62"/>
      <c r="S164" s="2"/>
      <c r="T164" s="2"/>
      <c r="U164" s="2"/>
      <c r="V164" s="2"/>
      <c r="W164" s="2"/>
      <c r="X164" s="2"/>
      <c r="Y164" s="2"/>
      <c r="Z164" s="2"/>
      <c r="AA164" s="2"/>
      <c r="AB164" s="2"/>
    </row>
    <row r="165" spans="1:36" ht="15.75" customHeight="1" outlineLevel="1" x14ac:dyDescent="0.25">
      <c r="A165" s="26">
        <v>137</v>
      </c>
      <c r="B165" s="215" t="s">
        <v>256</v>
      </c>
      <c r="C165" s="215"/>
      <c r="D165" s="22"/>
      <c r="E165" s="79" t="s">
        <v>40</v>
      </c>
      <c r="F165" s="27"/>
      <c r="G165" s="22"/>
      <c r="H165" s="121"/>
      <c r="I165" s="130" t="s">
        <v>257</v>
      </c>
      <c r="J165" s="130" t="s">
        <v>258</v>
      </c>
      <c r="K165" s="131" t="str">
        <f>IF(E165="- Choose from list -","",IF(E165="","",VLOOKUP(E165,VER!C:D,2,0)))</f>
        <v/>
      </c>
      <c r="L165" s="132" t="s">
        <v>69</v>
      </c>
      <c r="M165" s="133" t="str">
        <f>IFERROR((IF($C$3="Utensils",(VLOOKUP(I165,'Viktiga fält'!B:D,3,FALSE)),IF($C$3="Food",(VLOOKUP(I165,'Viktiga fält'!F:H,3,FALSE)),IF($C$3="Non Food",(VLOOKUP(I165,'Viktiga fält'!J:L,3,FALSE)),IF($C$3="Alcoholic beverages",(VLOOKUP(I165,'Viktiga fält'!N:P,3,FALSE)),IF($C$3="Fresh Fish",(VLOOKUP(I165,'Viktiga fält'!R:T,3,FALSE)),IF($C$3="Customer unique",(VLOOKUP(I165,'Viktiga fält'!V:X,3,FALSE)),""))))))),"")</f>
        <v/>
      </c>
      <c r="N165" s="82" t="str">
        <f>IF(E165="- Choose from list -","Nej",IF(E165="","Nej","Ja"))</f>
        <v>Nej</v>
      </c>
      <c r="O165" s="133" t="str">
        <f t="shared" si="21"/>
        <v>Nej</v>
      </c>
      <c r="P165" s="137"/>
      <c r="Q165" s="137"/>
      <c r="R165" s="65"/>
      <c r="S165" s="2"/>
      <c r="T165" s="2"/>
      <c r="U165" s="2"/>
      <c r="V165" s="2"/>
      <c r="W165" s="2"/>
      <c r="X165" s="2"/>
      <c r="Y165" s="2"/>
      <c r="Z165" s="2"/>
      <c r="AA165" s="2"/>
      <c r="AB165" s="2"/>
      <c r="AE165" s="3"/>
    </row>
    <row r="166" spans="1:36" ht="15.75" customHeight="1" outlineLevel="1" x14ac:dyDescent="0.25">
      <c r="A166" s="26">
        <v>138</v>
      </c>
      <c r="B166" s="215" t="s">
        <v>259</v>
      </c>
      <c r="C166" s="215"/>
      <c r="D166" s="22"/>
      <c r="E166" s="79" t="s">
        <v>40</v>
      </c>
      <c r="F166" s="27"/>
      <c r="G166" s="22" t="s">
        <v>260</v>
      </c>
      <c r="H166" s="121"/>
      <c r="I166" s="130" t="s">
        <v>261</v>
      </c>
      <c r="J166" s="130" t="s">
        <v>262</v>
      </c>
      <c r="K166" s="131" t="str">
        <f>IF(E166="- Choose from list -","",IF(E166="","",VLOOKUP(E166,VER!C:D,2,0)))</f>
        <v/>
      </c>
      <c r="L166" s="132" t="s">
        <v>69</v>
      </c>
      <c r="M166" s="133" t="str">
        <f>IFERROR((IF($C$3="Utensils",(VLOOKUP(I166,'Viktiga fält'!B:D,3,FALSE)),IF($C$3="Food",(VLOOKUP(I166,'Viktiga fält'!F:H,3,FALSE)),IF($C$3="Non Food",(VLOOKUP(I166,'Viktiga fält'!J:L,3,FALSE)),IF($C$3="Alcoholic beverages",(VLOOKUP(I166,'Viktiga fält'!N:P,3,FALSE)),IF($C$3="Fresh Fish",(VLOOKUP(I166,'Viktiga fält'!R:T,3,FALSE)),IF($C$3="Customer unique",(VLOOKUP(I166,'Viktiga fält'!V:X,3,FALSE)),""))))))),"")</f>
        <v/>
      </c>
      <c r="N166" s="82" t="str">
        <f>IF(E166="- Choose from list -","Nej",IF(E166="","Nej","Ja"))</f>
        <v>Nej</v>
      </c>
      <c r="O166" s="133" t="str">
        <f t="shared" si="21"/>
        <v>Nej</v>
      </c>
      <c r="P166" s="137"/>
      <c r="Q166" s="137"/>
      <c r="R166" s="65"/>
      <c r="S166" s="2"/>
      <c r="T166" s="2"/>
      <c r="U166" s="2"/>
      <c r="V166" s="2"/>
      <c r="W166" s="2"/>
      <c r="X166" s="2"/>
      <c r="Y166" s="2"/>
      <c r="Z166" s="2"/>
      <c r="AA166" s="2"/>
      <c r="AB166" s="2"/>
      <c r="AE166" s="3"/>
    </row>
    <row r="167" spans="1:36" ht="15.75" customHeight="1" outlineLevel="1" x14ac:dyDescent="0.25">
      <c r="A167" s="26">
        <v>139</v>
      </c>
      <c r="B167" s="215" t="s">
        <v>263</v>
      </c>
      <c r="C167" s="215"/>
      <c r="D167" s="22"/>
      <c r="E167" s="79" t="s">
        <v>40</v>
      </c>
      <c r="F167" s="27"/>
      <c r="G167" s="22"/>
      <c r="H167" s="121"/>
      <c r="I167" s="130" t="s">
        <v>264</v>
      </c>
      <c r="J167" s="130" t="s">
        <v>265</v>
      </c>
      <c r="K167" s="131" t="str">
        <f>IF(E167="- Choose from list -","",IF(E167="","",VLOOKUP(E167,VER!C:D,2,0)))</f>
        <v/>
      </c>
      <c r="L167" s="132" t="s">
        <v>69</v>
      </c>
      <c r="M167" s="133" t="str">
        <f>IFERROR((IF($C$3="Utensils",(VLOOKUP(I167,'Viktiga fält'!B:D,3,FALSE)),IF($C$3="Food",(VLOOKUP(I167,'Viktiga fält'!F:H,3,FALSE)),IF($C$3="Non Food",(VLOOKUP(I167,'Viktiga fält'!J:L,3,FALSE)),IF($C$3="Alcoholic beverages",(VLOOKUP(I167,'Viktiga fält'!N:P,3,FALSE)),IF($C$3="Fresh Fish",(VLOOKUP(I167,'Viktiga fält'!R:T,3,FALSE)),IF($C$3="Customer unique",(VLOOKUP(I167,'Viktiga fält'!V:X,3,FALSE)),""))))))),"")</f>
        <v/>
      </c>
      <c r="N167" s="82" t="str">
        <f>IF(E167="- Choose from list -","Nej",IF(E167="","Nej","Ja"))</f>
        <v>Nej</v>
      </c>
      <c r="O167" s="133" t="str">
        <f t="shared" si="21"/>
        <v>Nej</v>
      </c>
      <c r="P167" s="137"/>
      <c r="Q167" s="137"/>
      <c r="R167" s="65"/>
      <c r="S167" s="2"/>
      <c r="T167" s="2"/>
      <c r="U167" s="2"/>
      <c r="V167" s="2"/>
      <c r="W167" s="2"/>
      <c r="X167" s="2"/>
      <c r="Y167" s="2"/>
      <c r="Z167" s="2"/>
      <c r="AA167" s="2"/>
      <c r="AB167" s="2"/>
      <c r="AE167" s="3"/>
    </row>
    <row r="168" spans="1:36" ht="15.75" customHeight="1" outlineLevel="1" x14ac:dyDescent="0.25">
      <c r="A168" s="26">
        <v>140</v>
      </c>
      <c r="B168" s="215" t="s">
        <v>266</v>
      </c>
      <c r="C168" s="215"/>
      <c r="D168" s="22"/>
      <c r="E168" s="21"/>
      <c r="F168" s="27"/>
      <c r="G168" s="22" t="s">
        <v>267</v>
      </c>
      <c r="H168" s="121"/>
      <c r="I168" s="130" t="s">
        <v>268</v>
      </c>
      <c r="J168" s="130" t="s">
        <v>269</v>
      </c>
      <c r="K168" s="131" t="str">
        <f>IF(E168="","",E168)</f>
        <v/>
      </c>
      <c r="L168" s="132"/>
      <c r="M168" s="133" t="str">
        <f>IFERROR((IF($C$3="Utensils",(VLOOKUP(I168,'Viktiga fält'!B:D,3,FALSE)),IF($C$3="Food",(VLOOKUP(I168,'Viktiga fält'!F:H,3,FALSE)),IF($C$3="Non Food",(VLOOKUP(I168,'Viktiga fält'!J:L,3,FALSE)),IF($C$3="Alcoholic beverages",(VLOOKUP(I168,'Viktiga fält'!N:P,3,FALSE)),IF($C$3="Fresh Fish",(VLOOKUP(I168,'Viktiga fält'!R:T,3,FALSE)),IF($C$3="Customer unique",(VLOOKUP(I168,'Viktiga fält'!V:X,3,FALSE)),""))))))),"")</f>
        <v/>
      </c>
      <c r="N168" s="61" t="str">
        <f>IF(E168="","Nej","Ja")</f>
        <v>Nej</v>
      </c>
      <c r="O168" s="133" t="str">
        <f t="shared" si="21"/>
        <v>Nej</v>
      </c>
      <c r="P168" s="137"/>
      <c r="Q168" s="137"/>
      <c r="R168" s="65"/>
      <c r="S168" s="2"/>
      <c r="T168" s="2"/>
      <c r="U168" s="2"/>
      <c r="V168" s="2"/>
      <c r="W168" s="2"/>
      <c r="X168" s="2"/>
      <c r="Y168" s="2"/>
      <c r="Z168" s="2"/>
      <c r="AA168" s="2"/>
      <c r="AB168" s="2"/>
      <c r="AE168" s="3"/>
    </row>
    <row r="169" spans="1:36" ht="15.75" customHeight="1" outlineLevel="1" x14ac:dyDescent="0.25">
      <c r="A169" s="26">
        <v>141</v>
      </c>
      <c r="B169" s="215" t="s">
        <v>270</v>
      </c>
      <c r="C169" s="215"/>
      <c r="D169" s="22"/>
      <c r="E169" s="21"/>
      <c r="F169" s="27"/>
      <c r="G169" s="22"/>
      <c r="H169" s="121"/>
      <c r="I169" s="130" t="s">
        <v>271</v>
      </c>
      <c r="J169" s="130" t="s">
        <v>272</v>
      </c>
      <c r="K169" s="131" t="str">
        <f>IF(E169="","",E169)</f>
        <v/>
      </c>
      <c r="L169" s="132"/>
      <c r="M169" s="133" t="str">
        <f>IFERROR((IF($C$3="Utensils",(VLOOKUP(I169,'Viktiga fält'!B:D,3,FALSE)),IF($C$3="Food",(VLOOKUP(I169,'Viktiga fält'!F:H,3,FALSE)),IF($C$3="Non Food",(VLOOKUP(I169,'Viktiga fält'!J:L,3,FALSE)),IF($C$3="Alcoholic beverages",(VLOOKUP(I169,'Viktiga fält'!N:P,3,FALSE)),IF($C$3="Fresh Fish",(VLOOKUP(I169,'Viktiga fält'!R:T,3,FALSE)),IF($C$3="Customer unique",(VLOOKUP(I169,'Viktiga fält'!V:X,3,FALSE)),""))))))),"")</f>
        <v/>
      </c>
      <c r="N169" s="61" t="str">
        <f>IF(E169="","Nej","Ja")</f>
        <v>Nej</v>
      </c>
      <c r="O169" s="133" t="str">
        <f t="shared" si="21"/>
        <v>Nej</v>
      </c>
      <c r="P169" s="137"/>
      <c r="Q169" s="137"/>
      <c r="R169" s="65"/>
      <c r="S169" s="2"/>
      <c r="T169" s="2"/>
      <c r="U169" s="2"/>
      <c r="V169" s="2"/>
      <c r="W169" s="2"/>
      <c r="X169" s="2"/>
      <c r="Y169" s="2"/>
      <c r="Z169" s="2"/>
      <c r="AA169" s="2"/>
      <c r="AB169" s="2"/>
      <c r="AE169" s="3"/>
    </row>
    <row r="170" spans="1:36" ht="15.75" customHeight="1" outlineLevel="1" x14ac:dyDescent="0.25">
      <c r="B170" s="215" t="s">
        <v>3436</v>
      </c>
      <c r="C170" s="215"/>
      <c r="D170" s="22"/>
      <c r="E170" s="21" t="s">
        <v>40</v>
      </c>
      <c r="F170" s="27"/>
      <c r="G170" s="22"/>
      <c r="H170" s="121"/>
      <c r="I170" s="130" t="s">
        <v>3440</v>
      </c>
      <c r="J170" s="130" t="s">
        <v>3441</v>
      </c>
      <c r="K170" s="131" t="str">
        <f>IF(E170="- Choose from list -","",IF(E170="","",VLOOKUP(E170,VER!C:D,2,0)))</f>
        <v/>
      </c>
      <c r="L170" s="132" t="s">
        <v>69</v>
      </c>
      <c r="M170" s="133" t="str">
        <f>IFERROR((IF($C$3="Utensils",(VLOOKUP(I170,'Viktiga fält'!B:D,3,FALSE)),IF($C$3="Food",(VLOOKUP(I170,'Viktiga fält'!F:H,3,FALSE)),IF($C$3="Non Food",(VLOOKUP(I170,'Viktiga fält'!J:L,3,FALSE)),IF($C$3="Alcoholic beverages",(VLOOKUP(I170,'Viktiga fält'!N:P,3,FALSE)),IF($C$3="Fresh Fish",(VLOOKUP(I170,'Viktiga fält'!R:T,3,FALSE)),IF($C$3="Customer unique",(VLOOKUP(I170,'Viktiga fält'!V:X,3,FALSE)),""))))))),"")</f>
        <v/>
      </c>
      <c r="N170" s="61" t="str">
        <f t="shared" ref="N170:N171" si="23">IF(E170="","Nej","Ja")</f>
        <v>Ja</v>
      </c>
      <c r="O170" s="133" t="str">
        <f t="shared" ref="O170:O171" si="24">IF((AND(M170="ja",N170="Nej")),"Ja","Nej")</f>
        <v>Nej</v>
      </c>
      <c r="P170" s="137"/>
      <c r="Q170" s="137"/>
      <c r="R170" s="65"/>
      <c r="S170" s="2"/>
      <c r="T170" s="2"/>
      <c r="U170" s="2"/>
      <c r="V170" s="2"/>
      <c r="W170" s="2"/>
      <c r="X170" s="2"/>
      <c r="Y170" s="2"/>
      <c r="Z170" s="2"/>
      <c r="AA170" s="2"/>
      <c r="AB170" s="2"/>
      <c r="AE170" s="3"/>
    </row>
    <row r="171" spans="1:36" ht="15.75" customHeight="1" outlineLevel="1" x14ac:dyDescent="0.25">
      <c r="B171" s="215" t="s">
        <v>3437</v>
      </c>
      <c r="C171" s="215"/>
      <c r="D171" s="22"/>
      <c r="E171" s="21" t="s">
        <v>40</v>
      </c>
      <c r="F171" s="27"/>
      <c r="G171" s="22"/>
      <c r="H171" s="121"/>
      <c r="I171" s="130" t="s">
        <v>3438</v>
      </c>
      <c r="J171" s="130" t="s">
        <v>3439</v>
      </c>
      <c r="K171" s="131" t="str">
        <f>IF(E171="- Choose from list -","",IF(E171="","",VLOOKUP(E171,VER!C:D,2,0)))</f>
        <v/>
      </c>
      <c r="L171" s="132" t="s">
        <v>69</v>
      </c>
      <c r="M171" s="133" t="str">
        <f>IFERROR((IF($C$3="Utensils",(VLOOKUP(I171,'Viktiga fält'!B:D,3,FALSE)),IF($C$3="Food",(VLOOKUP(I171,'Viktiga fält'!F:H,3,FALSE)),IF($C$3="Non Food",(VLOOKUP(I171,'Viktiga fält'!J:L,3,FALSE)),IF($C$3="Alcoholic beverages",(VLOOKUP(I171,'Viktiga fält'!N:P,3,FALSE)),IF($C$3="Fresh Fish",(VLOOKUP(I171,'Viktiga fält'!R:T,3,FALSE)),IF($C$3="Customer unique",(VLOOKUP(I171,'Viktiga fält'!V:X,3,FALSE)),""))))))),"")</f>
        <v/>
      </c>
      <c r="N171" s="61" t="str">
        <f t="shared" si="23"/>
        <v>Ja</v>
      </c>
      <c r="O171" s="133" t="str">
        <f t="shared" si="24"/>
        <v>Nej</v>
      </c>
      <c r="P171" s="137"/>
      <c r="Q171" s="137"/>
      <c r="R171" s="65"/>
      <c r="S171" s="2"/>
      <c r="T171" s="2"/>
      <c r="U171" s="2"/>
      <c r="V171" s="2"/>
      <c r="W171" s="2"/>
      <c r="X171" s="2"/>
      <c r="Y171" s="2"/>
      <c r="Z171" s="2"/>
      <c r="AA171" s="2"/>
      <c r="AB171" s="2"/>
      <c r="AE171" s="3"/>
    </row>
    <row r="172" spans="1:36" ht="7.4" customHeight="1" outlineLevel="1" x14ac:dyDescent="0.25">
      <c r="A172" s="26">
        <v>142</v>
      </c>
      <c r="B172" s="25"/>
      <c r="C172" s="25"/>
      <c r="D172" s="25"/>
      <c r="E172" s="25"/>
      <c r="F172" s="27"/>
      <c r="G172" s="27"/>
      <c r="H172" s="121"/>
      <c r="I172" s="128"/>
      <c r="J172" s="128"/>
      <c r="K172" s="123"/>
      <c r="L172" s="123"/>
      <c r="M172" s="137" t="str">
        <f>IFERROR((IF($C$3="Utensils",(VLOOKUP(I172,'Viktiga fält'!B:D,3,FALSE)),IF($C$3="Food",(VLOOKUP(I172,'Viktiga fält'!F:H,3,FALSE)),IF($C$3="Non Food",(VLOOKUP(I172,'Viktiga fält'!J:L,3,FALSE)),IF($C$3="Alcoholic beverages",(VLOOKUP(I172,'Viktiga fält'!N:P,3,FALSE)),IF($C$3="Fresh Fish",(VLOOKUP(I172,'Viktiga fält'!R:T,3,FALSE)),IF($C$3="Customer unique",(VLOOKUP(I172,'Viktiga fält'!V:X,3,FALSE)),""))))))),"")</f>
        <v/>
      </c>
      <c r="N172" s="137"/>
      <c r="O172" s="137"/>
      <c r="P172" s="124"/>
      <c r="Q172" s="124"/>
      <c r="R172" s="62"/>
      <c r="S172" s="2"/>
      <c r="T172" s="2"/>
      <c r="U172" s="2"/>
      <c r="V172" s="2"/>
      <c r="W172" s="2"/>
      <c r="X172" s="2"/>
      <c r="Y172" s="2"/>
      <c r="Z172" s="2"/>
      <c r="AA172" s="2"/>
      <c r="AB172" s="2"/>
    </row>
    <row r="173" spans="1:36" customFormat="1" ht="14.5" x14ac:dyDescent="0.35">
      <c r="A173" s="26">
        <v>143</v>
      </c>
      <c r="B173" s="218" t="s">
        <v>273</v>
      </c>
      <c r="C173" s="218"/>
      <c r="D173" s="51"/>
      <c r="E173" s="52"/>
      <c r="F173" s="33"/>
      <c r="G173" s="33"/>
      <c r="H173" s="119"/>
      <c r="I173" s="119"/>
      <c r="J173" s="119"/>
      <c r="K173" s="146"/>
      <c r="L173" s="146"/>
      <c r="M173" s="137" t="str">
        <f>IFERROR((IF($C$3="Utensils",(VLOOKUP(I173,'Viktiga fält'!B:D,3,FALSE)),IF($C$3="Food",(VLOOKUP(I173,'Viktiga fält'!F:H,3,FALSE)),IF($C$3="Non Food",(VLOOKUP(I173,'Viktiga fält'!J:L,3,FALSE)),IF($C$3="Alcoholic beverages",(VLOOKUP(I173,'Viktiga fält'!N:P,3,FALSE)),IF($C$3="Fresh Fish",(VLOOKUP(I173,'Viktiga fält'!R:T,3,FALSE)),IF($C$3="Customer unique",(VLOOKUP(I173,'Viktiga fält'!V:X,3,FALSE)),""))))))),"")</f>
        <v/>
      </c>
      <c r="N173" s="137"/>
      <c r="O173" s="137"/>
      <c r="P173" s="119"/>
      <c r="Q173" s="119"/>
      <c r="R173" s="50"/>
      <c r="AJ173" s="1"/>
    </row>
    <row r="174" spans="1:36" ht="7.4" customHeight="1" x14ac:dyDescent="0.25">
      <c r="A174" s="26">
        <v>144</v>
      </c>
      <c r="B174" s="45"/>
      <c r="C174" s="22"/>
      <c r="D174" s="22"/>
      <c r="E174" s="44"/>
      <c r="F174" s="27"/>
      <c r="G174" s="27"/>
      <c r="H174" s="121"/>
      <c r="I174" s="122"/>
      <c r="J174" s="122"/>
      <c r="K174" s="132"/>
      <c r="L174" s="132"/>
      <c r="M174" s="137" t="str">
        <f>IFERROR((IF($C$3="Utensils",(VLOOKUP(I174,'Viktiga fält'!B:D,3,FALSE)),IF($C$3="Food",(VLOOKUP(I174,'Viktiga fält'!F:H,3,FALSE)),IF($C$3="Non Food",(VLOOKUP(I174,'Viktiga fält'!J:L,3,FALSE)),IF($C$3="Alcoholic beverages",(VLOOKUP(I174,'Viktiga fält'!N:P,3,FALSE)),IF($C$3="Fresh Fish",(VLOOKUP(I174,'Viktiga fält'!R:T,3,FALSE)),IF($C$3="Customer unique",(VLOOKUP(I174,'Viktiga fält'!V:X,3,FALSE)),""))))))),"")</f>
        <v/>
      </c>
      <c r="N174" s="137"/>
      <c r="O174" s="137"/>
      <c r="P174" s="137"/>
      <c r="Q174" s="137"/>
      <c r="R174" s="65"/>
      <c r="S174" s="2"/>
      <c r="T174" s="2"/>
      <c r="U174" s="2"/>
      <c r="V174" s="2"/>
      <c r="W174" s="2"/>
      <c r="X174" s="2"/>
      <c r="Y174" s="2"/>
      <c r="Z174" s="2"/>
      <c r="AA174" s="2"/>
      <c r="AB174" s="2"/>
    </row>
    <row r="175" spans="1:36" ht="15.75" customHeight="1" outlineLevel="1" x14ac:dyDescent="0.25">
      <c r="A175" s="26">
        <v>145</v>
      </c>
      <c r="B175" s="215" t="s">
        <v>274</v>
      </c>
      <c r="C175" s="215"/>
      <c r="D175" s="22"/>
      <c r="E175" s="23"/>
      <c r="F175" s="27"/>
      <c r="G175" s="27"/>
      <c r="H175" s="121"/>
      <c r="I175" s="130" t="s">
        <v>275</v>
      </c>
      <c r="J175" s="130" t="s">
        <v>276</v>
      </c>
      <c r="K175" s="131" t="str">
        <f>IF(E175="","",E175)</f>
        <v/>
      </c>
      <c r="L175" s="132"/>
      <c r="M175" s="133" t="str">
        <f>IFERROR((IF($C$3="Utensils",(VLOOKUP(I175,'Viktiga fält'!B:D,3,FALSE)),IF($C$3="Food",(VLOOKUP(I175,'Viktiga fält'!F:H,3,FALSE)),IF($C$3="Non Food",(VLOOKUP(I175,'Viktiga fält'!J:L,3,FALSE)),IF($C$3="Alcoholic beverages",(VLOOKUP(I175,'Viktiga fält'!N:P,3,FALSE)),IF($C$3="Fresh Fish",(VLOOKUP(I175,'Viktiga fält'!R:T,3,FALSE)),IF($C$3="Customer unique",(VLOOKUP(I175,'Viktiga fält'!V:X,3,FALSE)),""))))))),"")</f>
        <v/>
      </c>
      <c r="N175" s="61" t="str">
        <f>IF(E175="","Nej","Ja")</f>
        <v>Nej</v>
      </c>
      <c r="O175" s="133" t="str">
        <f t="shared" si="21"/>
        <v>Nej</v>
      </c>
      <c r="P175" s="137"/>
      <c r="Q175" s="137"/>
      <c r="R175" s="65"/>
      <c r="S175" s="2"/>
      <c r="T175" s="2"/>
      <c r="U175" s="2"/>
      <c r="V175" s="2"/>
      <c r="W175" s="2"/>
      <c r="X175" s="2"/>
      <c r="Y175" s="2"/>
      <c r="Z175" s="2"/>
      <c r="AA175" s="2"/>
      <c r="AB175" s="2"/>
      <c r="AC175" s="3"/>
      <c r="AF175" s="3"/>
      <c r="AI175" s="3"/>
    </row>
    <row r="176" spans="1:36" ht="15.75" customHeight="1" outlineLevel="1" x14ac:dyDescent="0.25">
      <c r="A176" s="26">
        <v>146</v>
      </c>
      <c r="B176" s="215" t="s">
        <v>277</v>
      </c>
      <c r="C176" s="215"/>
      <c r="D176" s="22"/>
      <c r="E176" s="21"/>
      <c r="F176" s="27"/>
      <c r="G176" s="27"/>
      <c r="H176" s="121"/>
      <c r="I176" s="130" t="s">
        <v>278</v>
      </c>
      <c r="J176" s="130" t="s">
        <v>279</v>
      </c>
      <c r="K176" s="131" t="str">
        <f>IF(E176="","",E176)</f>
        <v/>
      </c>
      <c r="L176" s="132"/>
      <c r="M176" s="133" t="str">
        <f>IFERROR((IF($C$3="Utensils",(VLOOKUP(I176,'Viktiga fält'!B:D,3,FALSE)),IF($C$3="Food",(VLOOKUP(I176,'Viktiga fält'!F:H,3,FALSE)),IF($C$3="Non Food",(VLOOKUP(I176,'Viktiga fält'!J:L,3,FALSE)),IF($C$3="Alcoholic beverages",(VLOOKUP(I176,'Viktiga fält'!N:P,3,FALSE)),IF($C$3="Fresh Fish",(VLOOKUP(I176,'Viktiga fält'!R:T,3,FALSE)),IF($C$3="Customer unique",(VLOOKUP(I176,'Viktiga fält'!V:X,3,FALSE)),""))))))),"")</f>
        <v/>
      </c>
      <c r="N176" s="61" t="str">
        <f>IF(E176="","Nej","Ja")</f>
        <v>Nej</v>
      </c>
      <c r="O176" s="133" t="str">
        <f t="shared" si="21"/>
        <v>Nej</v>
      </c>
      <c r="P176" s="137"/>
      <c r="Q176" s="137"/>
      <c r="R176" s="65"/>
      <c r="S176" s="2"/>
      <c r="T176" s="2"/>
      <c r="U176" s="2"/>
      <c r="V176" s="2"/>
      <c r="W176" s="2"/>
      <c r="X176" s="2"/>
      <c r="Y176" s="2"/>
      <c r="Z176" s="2"/>
      <c r="AA176" s="2"/>
      <c r="AB176" s="2"/>
      <c r="AC176" s="3"/>
      <c r="AF176" s="3"/>
      <c r="AI176" s="3"/>
    </row>
    <row r="177" spans="1:35" ht="15.75" customHeight="1" outlineLevel="1" x14ac:dyDescent="0.25">
      <c r="A177" s="26">
        <v>147</v>
      </c>
      <c r="B177" s="215" t="s">
        <v>280</v>
      </c>
      <c r="C177" s="215"/>
      <c r="D177" s="22"/>
      <c r="E177" s="21"/>
      <c r="F177" s="27"/>
      <c r="G177" s="27"/>
      <c r="H177" s="121"/>
      <c r="I177" s="130" t="s">
        <v>281</v>
      </c>
      <c r="J177" s="130" t="s">
        <v>282</v>
      </c>
      <c r="K177" s="131" t="str">
        <f>IF(E177="","",E177)</f>
        <v/>
      </c>
      <c r="L177" s="132"/>
      <c r="M177" s="133" t="str">
        <f>IFERROR((IF($C$3="Utensils",(VLOOKUP(I177,'Viktiga fält'!B:D,3,FALSE)),IF($C$3="Food",(VLOOKUP(I177,'Viktiga fält'!F:H,3,FALSE)),IF($C$3="Non Food",(VLOOKUP(I177,'Viktiga fält'!J:L,3,FALSE)),IF($C$3="Alcoholic beverages",(VLOOKUP(I177,'Viktiga fält'!N:P,3,FALSE)),IF($C$3="Fresh Fish",(VLOOKUP(I177,'Viktiga fält'!R:T,3,FALSE)),IF($C$3="Customer unique",(VLOOKUP(I177,'Viktiga fält'!V:X,3,FALSE)),""))))))),"")</f>
        <v/>
      </c>
      <c r="N177" s="61" t="str">
        <f>IF(E177="","Nej","Ja")</f>
        <v>Nej</v>
      </c>
      <c r="O177" s="133" t="str">
        <f t="shared" si="21"/>
        <v>Nej</v>
      </c>
      <c r="P177" s="137"/>
      <c r="Q177" s="137"/>
      <c r="R177" s="65"/>
      <c r="S177" s="2"/>
      <c r="T177" s="2"/>
      <c r="U177" s="2"/>
      <c r="V177" s="2"/>
      <c r="W177" s="2"/>
      <c r="X177" s="2"/>
      <c r="Y177" s="2"/>
      <c r="Z177" s="2"/>
      <c r="AA177" s="2"/>
      <c r="AB177" s="2"/>
      <c r="AC177" s="3"/>
      <c r="AF177" s="3"/>
      <c r="AI177" s="3"/>
    </row>
    <row r="178" spans="1:35" ht="15.75" customHeight="1" outlineLevel="1" x14ac:dyDescent="0.25">
      <c r="A178" s="26">
        <v>148</v>
      </c>
      <c r="B178" s="215" t="s">
        <v>283</v>
      </c>
      <c r="C178" s="215"/>
      <c r="D178" s="22"/>
      <c r="E178" s="79" t="s">
        <v>40</v>
      </c>
      <c r="F178" s="27"/>
      <c r="G178" s="27"/>
      <c r="H178" s="121"/>
      <c r="I178" s="130" t="s">
        <v>284</v>
      </c>
      <c r="J178" s="130" t="s">
        <v>285</v>
      </c>
      <c r="K178" s="131" t="str">
        <f>IF(E178="- Choose from list -","",IF(E178="","",VLOOKUP(E178,VER!C:D,2,0)))</f>
        <v/>
      </c>
      <c r="L178" s="132" t="s">
        <v>69</v>
      </c>
      <c r="M178" s="133" t="str">
        <f>IFERROR((IF($C$3="Utensils",(VLOOKUP(I178,'Viktiga fält'!B:D,3,FALSE)),IF($C$3="Food",(VLOOKUP(I178,'Viktiga fält'!F:H,3,FALSE)),IF($C$3="Non Food",(VLOOKUP(I178,'Viktiga fält'!J:L,3,FALSE)),IF($C$3="Alcoholic beverages",(VLOOKUP(I178,'Viktiga fält'!N:P,3,FALSE)),IF($C$3="Fresh Fish",(VLOOKUP(I178,'Viktiga fält'!R:T,3,FALSE)),IF($C$3="Customer unique",(VLOOKUP(I178,'Viktiga fält'!V:X,3,FALSE)),""))))))),"")</f>
        <v/>
      </c>
      <c r="N178" s="82" t="str">
        <f>IF(E178="- Choose from list -","Nej",IF(E178="","Nej","Ja"))</f>
        <v>Nej</v>
      </c>
      <c r="O178" s="133" t="str">
        <f t="shared" si="21"/>
        <v>Nej</v>
      </c>
      <c r="P178" s="137"/>
      <c r="Q178" s="137"/>
      <c r="R178" s="65"/>
      <c r="S178" s="2"/>
      <c r="T178" s="2"/>
      <c r="U178" s="2"/>
      <c r="V178" s="2"/>
      <c r="W178" s="2"/>
      <c r="X178" s="2"/>
      <c r="Y178" s="2"/>
      <c r="Z178" s="2"/>
      <c r="AA178" s="2"/>
      <c r="AB178" s="2"/>
      <c r="AC178" s="3"/>
      <c r="AF178" s="3"/>
      <c r="AI178" s="3"/>
    </row>
    <row r="179" spans="1:35" ht="15.75" customHeight="1" outlineLevel="1" x14ac:dyDescent="0.25">
      <c r="A179" s="26">
        <v>149</v>
      </c>
      <c r="B179" s="215" t="s">
        <v>286</v>
      </c>
      <c r="C179" s="215"/>
      <c r="D179" s="22"/>
      <c r="E179" s="36"/>
      <c r="F179" s="27"/>
      <c r="G179" s="27"/>
      <c r="H179" s="121"/>
      <c r="I179" s="130" t="s">
        <v>287</v>
      </c>
      <c r="J179" s="130" t="s">
        <v>288</v>
      </c>
      <c r="K179" s="131" t="str">
        <f>IF(E179="","",E179)</f>
        <v/>
      </c>
      <c r="L179" s="132"/>
      <c r="M179" s="133" t="str">
        <f>IFERROR((IF($C$3="Utensils",(VLOOKUP(I179,'Viktiga fält'!B:D,3,FALSE)),IF($C$3="Food",(VLOOKUP(I179,'Viktiga fält'!F:H,3,FALSE)),IF($C$3="Non Food",(VLOOKUP(I179,'Viktiga fält'!J:L,3,FALSE)),IF($C$3="Alcoholic beverages",(VLOOKUP(I179,'Viktiga fält'!N:P,3,FALSE)),IF($C$3="Fresh Fish",(VLOOKUP(I179,'Viktiga fält'!R:T,3,FALSE)),IF($C$3="Customer unique",(VLOOKUP(I179,'Viktiga fält'!V:X,3,FALSE)),""))))))),"")</f>
        <v/>
      </c>
      <c r="N179" s="61" t="str">
        <f>IF(E179="","Nej","Ja")</f>
        <v>Nej</v>
      </c>
      <c r="O179" s="133" t="str">
        <f t="shared" si="21"/>
        <v>Nej</v>
      </c>
      <c r="P179" s="137"/>
      <c r="Q179" s="137"/>
      <c r="R179" s="65"/>
      <c r="S179" s="2"/>
      <c r="T179" s="2"/>
      <c r="U179" s="2"/>
      <c r="V179" s="2"/>
      <c r="W179" s="2"/>
      <c r="X179" s="2"/>
      <c r="Y179" s="2"/>
      <c r="Z179" s="2"/>
      <c r="AA179" s="2"/>
      <c r="AB179" s="2"/>
      <c r="AC179" s="3"/>
      <c r="AF179" s="3"/>
      <c r="AI179" s="3"/>
    </row>
    <row r="180" spans="1:35" ht="15.75" customHeight="1" outlineLevel="1" x14ac:dyDescent="0.25">
      <c r="A180" s="26">
        <v>150</v>
      </c>
      <c r="B180" s="215" t="s">
        <v>289</v>
      </c>
      <c r="C180" s="215"/>
      <c r="D180" s="22"/>
      <c r="E180" s="79" t="s">
        <v>40</v>
      </c>
      <c r="F180" s="27"/>
      <c r="G180" s="27"/>
      <c r="H180" s="121"/>
      <c r="I180" s="130" t="s">
        <v>290</v>
      </c>
      <c r="J180" s="130" t="s">
        <v>291</v>
      </c>
      <c r="K180" s="131" t="str">
        <f>IF(E180="- Choose from list -","",IF(E180="","",VLOOKUP(E180,VER!C:D,2,0)))</f>
        <v/>
      </c>
      <c r="L180" s="132" t="s">
        <v>69</v>
      </c>
      <c r="M180" s="133" t="str">
        <f>IFERROR((IF($C$3="Utensils",(VLOOKUP(I180,'Viktiga fält'!B:D,3,FALSE)),IF($C$3="Food",(VLOOKUP(I180,'Viktiga fält'!F:H,3,FALSE)),IF($C$3="Non Food",(VLOOKUP(I180,'Viktiga fält'!J:L,3,FALSE)),IF($C$3="Alcoholic beverages",(VLOOKUP(I180,'Viktiga fält'!N:P,3,FALSE)),IF($C$3="Fresh Fish",(VLOOKUP(I180,'Viktiga fält'!R:T,3,FALSE)),IF($C$3="Customer unique",(VLOOKUP(I180,'Viktiga fält'!V:X,3,FALSE)),""))))))),"")</f>
        <v/>
      </c>
      <c r="N180" s="82" t="str">
        <f>IF(E180="- Choose from list -","Nej",IF(E180="","Nej","Ja"))</f>
        <v>Nej</v>
      </c>
      <c r="O180" s="133" t="str">
        <f t="shared" ref="O180:O239" si="25">IF((AND(M180="ja",N180="Nej")),"Ja","Nej")</f>
        <v>Nej</v>
      </c>
      <c r="P180" s="137"/>
      <c r="Q180" s="137"/>
      <c r="R180" s="65"/>
      <c r="S180" s="2"/>
      <c r="T180" s="2"/>
      <c r="U180" s="2"/>
      <c r="V180" s="2"/>
      <c r="W180" s="2"/>
      <c r="X180" s="2"/>
      <c r="Y180" s="2"/>
      <c r="Z180" s="2"/>
      <c r="AA180" s="2"/>
      <c r="AB180" s="2"/>
      <c r="AC180" s="3"/>
      <c r="AF180" s="3"/>
      <c r="AI180" s="3"/>
    </row>
    <row r="181" spans="1:35" ht="7.4" customHeight="1" outlineLevel="1" x14ac:dyDescent="0.25">
      <c r="A181" s="26">
        <v>151</v>
      </c>
      <c r="B181" s="45"/>
      <c r="C181" s="22"/>
      <c r="D181" s="22"/>
      <c r="E181" s="44"/>
      <c r="F181" s="27"/>
      <c r="G181" s="27"/>
      <c r="H181" s="121"/>
      <c r="I181" s="122"/>
      <c r="J181" s="122"/>
      <c r="K181" s="132"/>
      <c r="L181" s="132"/>
      <c r="M181" s="137" t="str">
        <f>IFERROR((IF($C$3="Utensils",(VLOOKUP(I181,'Viktiga fält'!B:D,3,FALSE)),IF($C$3="Food",(VLOOKUP(I181,'Viktiga fält'!F:H,3,FALSE)),IF($C$3="Non Food",(VLOOKUP(I181,'Viktiga fält'!J:L,3,FALSE)),IF($C$3="Alcoholic beverages",(VLOOKUP(I181,'Viktiga fält'!N:P,3,FALSE)),IF($C$3="Fresh Fish",(VLOOKUP(I181,'Viktiga fält'!R:T,3,FALSE)),IF($C$3="Customer unique",(VLOOKUP(I181,'Viktiga fält'!V:X,3,FALSE)),""))))))),"")</f>
        <v/>
      </c>
      <c r="N181" s="65"/>
      <c r="O181" s="137"/>
      <c r="P181" s="137"/>
      <c r="Q181" s="137"/>
      <c r="R181" s="65"/>
      <c r="S181" s="2"/>
      <c r="T181" s="2"/>
      <c r="U181" s="2"/>
      <c r="V181" s="2"/>
      <c r="W181" s="2"/>
      <c r="X181" s="2"/>
      <c r="Y181" s="2"/>
      <c r="Z181" s="2"/>
      <c r="AA181" s="2"/>
      <c r="AB181" s="2"/>
    </row>
    <row r="182" spans="1:35" ht="15.75" customHeight="1" outlineLevel="1" x14ac:dyDescent="0.25">
      <c r="A182" s="26">
        <v>152</v>
      </c>
      <c r="B182" s="46">
        <v>1</v>
      </c>
      <c r="C182" s="22" t="s">
        <v>292</v>
      </c>
      <c r="D182" s="22"/>
      <c r="E182" s="21"/>
      <c r="F182" s="27"/>
      <c r="G182" s="27"/>
      <c r="H182" s="121"/>
      <c r="I182" s="130" t="s">
        <v>293</v>
      </c>
      <c r="J182" s="130" t="s">
        <v>294</v>
      </c>
      <c r="K182" s="131" t="str">
        <f t="shared" ref="K182:K192" si="26">IF(E182="","",E182)</f>
        <v/>
      </c>
      <c r="L182" s="132"/>
      <c r="M182" s="133" t="str">
        <f>IFERROR((IF($C$3="Utensils",(VLOOKUP(I182,'Viktiga fält'!B:D,3,FALSE)),IF($C$3="Food",(VLOOKUP(I182,'Viktiga fält'!F:H,3,FALSE)),IF($C$3="Non Food",(VLOOKUP(I182,'Viktiga fält'!J:L,3,FALSE)),IF($C$3="Alcoholic beverages",(VLOOKUP(I182,'Viktiga fält'!N:P,3,FALSE)),IF($C$3="Fresh Fish",(VLOOKUP(I182,'Viktiga fält'!R:T,3,FALSE)),IF($C$3="Customer unique",(VLOOKUP(I182,'Viktiga fält'!V:X,3,FALSE)),""))))))),"")</f>
        <v/>
      </c>
      <c r="N182" s="61" t="str">
        <f>IF(E182="","Nej","Ja")</f>
        <v>Nej</v>
      </c>
      <c r="O182" s="133" t="str">
        <f t="shared" si="25"/>
        <v>Nej</v>
      </c>
      <c r="P182" s="137"/>
      <c r="Q182" s="137"/>
      <c r="R182" s="65"/>
      <c r="S182" s="2"/>
      <c r="T182" s="2"/>
      <c r="U182" s="2"/>
      <c r="V182" s="2"/>
      <c r="W182" s="2"/>
      <c r="X182" s="2"/>
      <c r="Y182" s="2"/>
      <c r="Z182" s="2"/>
      <c r="AA182" s="2"/>
      <c r="AB182" s="2"/>
      <c r="AC182" s="3"/>
      <c r="AF182" s="3"/>
      <c r="AI182" s="3"/>
    </row>
    <row r="183" spans="1:35" ht="15.75" customHeight="1" outlineLevel="1" x14ac:dyDescent="0.25">
      <c r="A183" s="26">
        <v>153</v>
      </c>
      <c r="B183" s="46">
        <v>2</v>
      </c>
      <c r="C183" s="22" t="s">
        <v>295</v>
      </c>
      <c r="D183" s="22"/>
      <c r="E183" s="21"/>
      <c r="F183" s="27"/>
      <c r="G183" s="27"/>
      <c r="H183" s="121"/>
      <c r="I183" s="130" t="s">
        <v>293</v>
      </c>
      <c r="J183" s="130" t="s">
        <v>296</v>
      </c>
      <c r="K183" s="131" t="str">
        <f t="shared" si="26"/>
        <v/>
      </c>
      <c r="L183" s="132"/>
      <c r="M183" s="133" t="str">
        <f>IFERROR((IF($C$3="Utensils",(VLOOKUP(I183,'Viktiga fält'!B:D,3,FALSE)),IF($C$3="Food",(VLOOKUP(I183,'Viktiga fält'!F:H,3,FALSE)),IF($C$3="Non Food",(VLOOKUP(I183,'Viktiga fält'!J:L,3,FALSE)),IF($C$3="Alcoholic beverages",(VLOOKUP(I183,'Viktiga fält'!N:P,3,FALSE)),IF($C$3="Fresh Fish",(VLOOKUP(I183,'Viktiga fält'!R:T,3,FALSE)),IF($C$3="Customer unique",(VLOOKUP(I183,'Viktiga fält'!V:X,3,FALSE)),""))))))),"")</f>
        <v/>
      </c>
      <c r="N183" s="61" t="str">
        <f>IF(E183="","Nej","Ja")</f>
        <v>Nej</v>
      </c>
      <c r="O183" s="133" t="str">
        <f t="shared" si="25"/>
        <v>Nej</v>
      </c>
      <c r="P183" s="137"/>
      <c r="Q183" s="137"/>
      <c r="R183" s="65"/>
      <c r="S183" s="2"/>
      <c r="T183" s="2"/>
      <c r="U183" s="2"/>
      <c r="V183" s="2"/>
      <c r="W183" s="2"/>
      <c r="X183" s="2"/>
      <c r="Y183" s="2"/>
      <c r="Z183" s="2"/>
      <c r="AA183" s="2"/>
      <c r="AB183" s="2"/>
      <c r="AC183" s="3"/>
      <c r="AF183" s="3"/>
      <c r="AI183" s="3"/>
    </row>
    <row r="184" spans="1:35" ht="15.75" customHeight="1" outlineLevel="1" x14ac:dyDescent="0.25">
      <c r="A184" s="26">
        <v>154</v>
      </c>
      <c r="B184" s="46">
        <v>3</v>
      </c>
      <c r="C184" s="22" t="s">
        <v>295</v>
      </c>
      <c r="D184" s="22"/>
      <c r="E184" s="21"/>
      <c r="F184" s="27"/>
      <c r="G184" s="27"/>
      <c r="H184" s="121"/>
      <c r="I184" s="130" t="s">
        <v>293</v>
      </c>
      <c r="J184" s="130" t="s">
        <v>297</v>
      </c>
      <c r="K184" s="131" t="str">
        <f t="shared" si="26"/>
        <v/>
      </c>
      <c r="L184" s="132"/>
      <c r="M184" s="133" t="str">
        <f>IFERROR((IF($C$3="Utensils",(VLOOKUP(I184,'Viktiga fält'!B:D,3,FALSE)),IF($C$3="Food",(VLOOKUP(I184,'Viktiga fält'!F:H,3,FALSE)),IF($C$3="Non Food",(VLOOKUP(I184,'Viktiga fält'!J:L,3,FALSE)),IF($C$3="Alcoholic beverages",(VLOOKUP(I184,'Viktiga fält'!N:P,3,FALSE)),IF($C$3="Fresh Fish",(VLOOKUP(I184,'Viktiga fält'!R:T,3,FALSE)),IF($C$3="Customer unique",(VLOOKUP(I184,'Viktiga fält'!V:X,3,FALSE)),""))))))),"")</f>
        <v/>
      </c>
      <c r="N184" s="61" t="str">
        <f>IF(E184="","Nej","Ja")</f>
        <v>Nej</v>
      </c>
      <c r="O184" s="133" t="str">
        <f t="shared" si="25"/>
        <v>Nej</v>
      </c>
      <c r="P184" s="137"/>
      <c r="Q184" s="137"/>
      <c r="R184" s="65"/>
      <c r="S184" s="2"/>
      <c r="T184" s="2"/>
      <c r="U184" s="2"/>
      <c r="V184" s="2"/>
      <c r="W184" s="2"/>
      <c r="X184" s="2"/>
      <c r="Y184" s="2"/>
      <c r="Z184" s="2"/>
      <c r="AA184" s="2"/>
      <c r="AB184" s="2"/>
      <c r="AC184" s="3"/>
      <c r="AF184" s="3"/>
      <c r="AI184" s="3"/>
    </row>
    <row r="185" spans="1:35" ht="15.75" customHeight="1" outlineLevel="1" x14ac:dyDescent="0.25">
      <c r="A185" s="26">
        <v>155</v>
      </c>
      <c r="B185" s="46">
        <v>4</v>
      </c>
      <c r="C185" s="22" t="s">
        <v>295</v>
      </c>
      <c r="D185" s="22"/>
      <c r="E185" s="21"/>
      <c r="F185" s="27"/>
      <c r="G185" s="27"/>
      <c r="H185" s="121"/>
      <c r="I185" s="130" t="s">
        <v>293</v>
      </c>
      <c r="J185" s="130" t="s">
        <v>298</v>
      </c>
      <c r="K185" s="131" t="str">
        <f t="shared" si="26"/>
        <v/>
      </c>
      <c r="L185" s="132"/>
      <c r="M185" s="133" t="str">
        <f>IFERROR((IF($C$3="Utensils",(VLOOKUP(I185,'Viktiga fält'!B:D,3,FALSE)),IF($C$3="Food",(VLOOKUP(I185,'Viktiga fält'!F:H,3,FALSE)),IF($C$3="Non Food",(VLOOKUP(I185,'Viktiga fält'!J:L,3,FALSE)),IF($C$3="Alcoholic beverages",(VLOOKUP(I185,'Viktiga fält'!N:P,3,FALSE)),IF($C$3="Fresh Fish",(VLOOKUP(I185,'Viktiga fält'!R:T,3,FALSE)),IF($C$3="Customer unique",(VLOOKUP(I185,'Viktiga fält'!V:X,3,FALSE)),""))))))),"")</f>
        <v/>
      </c>
      <c r="N185" s="61" t="str">
        <f>IF(E185="","Nej","Ja")</f>
        <v>Nej</v>
      </c>
      <c r="O185" s="133" t="str">
        <f t="shared" si="25"/>
        <v>Nej</v>
      </c>
      <c r="P185" s="137"/>
      <c r="Q185" s="137"/>
      <c r="R185" s="65"/>
      <c r="S185" s="2"/>
      <c r="T185" s="2"/>
      <c r="U185" s="2"/>
      <c r="V185" s="2"/>
      <c r="W185" s="2"/>
      <c r="X185" s="2"/>
      <c r="Y185" s="2"/>
      <c r="Z185" s="2"/>
      <c r="AA185" s="2"/>
      <c r="AB185" s="2"/>
      <c r="AC185" s="3"/>
      <c r="AF185" s="3"/>
      <c r="AI185" s="3"/>
    </row>
    <row r="186" spans="1:35" ht="15.75" customHeight="1" outlineLevel="1" x14ac:dyDescent="0.25">
      <c r="A186" s="26">
        <v>156</v>
      </c>
      <c r="B186" s="46">
        <v>5</v>
      </c>
      <c r="C186" s="22" t="s">
        <v>295</v>
      </c>
      <c r="D186" s="22"/>
      <c r="E186" s="21"/>
      <c r="F186" s="27"/>
      <c r="G186" s="27"/>
      <c r="H186" s="121"/>
      <c r="I186" s="130" t="s">
        <v>293</v>
      </c>
      <c r="J186" s="130" t="s">
        <v>299</v>
      </c>
      <c r="K186" s="131" t="str">
        <f t="shared" si="26"/>
        <v/>
      </c>
      <c r="L186" s="132"/>
      <c r="M186" s="133" t="str">
        <f>IFERROR((IF($C$3="Utensils",(VLOOKUP(I186,'Viktiga fält'!B:D,3,FALSE)),IF($C$3="Food",(VLOOKUP(I186,'Viktiga fält'!F:H,3,FALSE)),IF($C$3="Non Food",(VLOOKUP(I186,'Viktiga fält'!J:L,3,FALSE)),IF($C$3="Alcoholic beverages",(VLOOKUP(I186,'Viktiga fält'!N:P,3,FALSE)),IF($C$3="Fresh Fish",(VLOOKUP(I186,'Viktiga fält'!R:T,3,FALSE)),IF($C$3="Customer unique",(VLOOKUP(I186,'Viktiga fält'!V:X,3,FALSE)),""))))))),"")</f>
        <v/>
      </c>
      <c r="N186" s="61" t="str">
        <f>IF(E186="","Nej","Ja")</f>
        <v>Nej</v>
      </c>
      <c r="O186" s="133" t="str">
        <f t="shared" si="25"/>
        <v>Nej</v>
      </c>
      <c r="P186" s="137"/>
      <c r="Q186" s="137"/>
      <c r="R186" s="65"/>
      <c r="S186" s="2"/>
      <c r="T186" s="2"/>
      <c r="U186" s="2"/>
      <c r="V186" s="2"/>
      <c r="W186" s="2"/>
      <c r="X186" s="2"/>
      <c r="Y186" s="2"/>
      <c r="Z186" s="2"/>
      <c r="AA186" s="2"/>
      <c r="AB186" s="2"/>
      <c r="AC186" s="3"/>
      <c r="AF186" s="3"/>
      <c r="AI186" s="3"/>
    </row>
    <row r="187" spans="1:35" ht="7.4" customHeight="1" outlineLevel="1" x14ac:dyDescent="0.25">
      <c r="A187" s="26">
        <v>157</v>
      </c>
      <c r="B187" s="45"/>
      <c r="C187" s="22"/>
      <c r="D187" s="22"/>
      <c r="E187" s="44"/>
      <c r="F187" s="27"/>
      <c r="G187" s="27"/>
      <c r="H187" s="121"/>
      <c r="I187" s="122"/>
      <c r="J187" s="122"/>
      <c r="K187" s="132"/>
      <c r="L187" s="132"/>
      <c r="M187" s="137" t="str">
        <f>IFERROR((IF($C$3="Utensils",(VLOOKUP(I187,'Viktiga fält'!B:D,3,FALSE)),IF($C$3="Food",(VLOOKUP(I187,'Viktiga fält'!F:H,3,FALSE)),IF($C$3="Non Food",(VLOOKUP(I187,'Viktiga fält'!J:L,3,FALSE)),IF($C$3="Alcoholic beverages",(VLOOKUP(I187,'Viktiga fält'!N:P,3,FALSE)),IF($C$3="Fresh Fish",(VLOOKUP(I187,'Viktiga fält'!R:T,3,FALSE)),IF($C$3="Customer unique",(VLOOKUP(I187,'Viktiga fält'!V:X,3,FALSE)),""))))))),"")</f>
        <v/>
      </c>
      <c r="N187" s="65"/>
      <c r="O187" s="137"/>
      <c r="P187" s="137"/>
      <c r="Q187" s="137"/>
      <c r="R187" s="65"/>
      <c r="S187" s="2"/>
      <c r="T187" s="2"/>
      <c r="U187" s="2"/>
      <c r="V187" s="2"/>
      <c r="W187" s="2"/>
      <c r="X187" s="2"/>
      <c r="Y187" s="2"/>
      <c r="Z187" s="2"/>
      <c r="AA187" s="2"/>
      <c r="AB187" s="2"/>
    </row>
    <row r="188" spans="1:35" ht="15.75" customHeight="1" outlineLevel="1" x14ac:dyDescent="0.25">
      <c r="A188" s="26">
        <v>158</v>
      </c>
      <c r="B188" s="46">
        <v>1</v>
      </c>
      <c r="C188" s="22" t="s">
        <v>300</v>
      </c>
      <c r="D188" s="22"/>
      <c r="E188" s="21"/>
      <c r="F188" s="27"/>
      <c r="G188" s="27"/>
      <c r="H188" s="121"/>
      <c r="I188" s="130" t="s">
        <v>301</v>
      </c>
      <c r="J188" s="130" t="s">
        <v>302</v>
      </c>
      <c r="K188" s="131" t="str">
        <f t="shared" si="26"/>
        <v/>
      </c>
      <c r="L188" s="132"/>
      <c r="M188" s="133" t="str">
        <f>IFERROR((IF($C$3="Utensils",(VLOOKUP(I188,'Viktiga fält'!B:D,3,FALSE)),IF($C$3="Food",(VLOOKUP(I188,'Viktiga fält'!F:H,3,FALSE)),IF($C$3="Non Food",(VLOOKUP(I188,'Viktiga fält'!J:L,3,FALSE)),IF($C$3="Alcoholic beverages",(VLOOKUP(I188,'Viktiga fält'!N:P,3,FALSE)),IF($C$3="Fresh Fish",(VLOOKUP(I188,'Viktiga fält'!R:T,3,FALSE)),IF($C$3="Customer unique",(VLOOKUP(I188,'Viktiga fält'!V:X,3,FALSE)),""))))))),"")</f>
        <v/>
      </c>
      <c r="N188" s="61" t="str">
        <f>IF(E188="","Nej","Ja")</f>
        <v>Nej</v>
      </c>
      <c r="O188" s="133" t="str">
        <f t="shared" si="25"/>
        <v>Nej</v>
      </c>
      <c r="P188" s="137"/>
      <c r="Q188" s="137"/>
      <c r="R188" s="65"/>
      <c r="S188" s="2"/>
      <c r="T188" s="2"/>
      <c r="U188" s="2"/>
      <c r="V188" s="2"/>
      <c r="W188" s="2"/>
      <c r="X188" s="2"/>
      <c r="Y188" s="2"/>
      <c r="Z188" s="2"/>
      <c r="AA188" s="2"/>
      <c r="AB188" s="2"/>
      <c r="AC188" s="3"/>
      <c r="AF188" s="3"/>
      <c r="AI188" s="3"/>
    </row>
    <row r="189" spans="1:35" ht="15.75" customHeight="1" outlineLevel="1" x14ac:dyDescent="0.25">
      <c r="A189" s="26">
        <v>159</v>
      </c>
      <c r="B189" s="46">
        <v>2</v>
      </c>
      <c r="C189" s="22" t="s">
        <v>303</v>
      </c>
      <c r="D189" s="22"/>
      <c r="E189" s="21"/>
      <c r="F189" s="27"/>
      <c r="G189" s="27"/>
      <c r="H189" s="121"/>
      <c r="I189" s="130" t="s">
        <v>301</v>
      </c>
      <c r="J189" s="130" t="s">
        <v>304</v>
      </c>
      <c r="K189" s="131" t="str">
        <f t="shared" si="26"/>
        <v/>
      </c>
      <c r="L189" s="132"/>
      <c r="M189" s="133" t="str">
        <f>IFERROR((IF($C$3="Utensils",(VLOOKUP(I189,'Viktiga fält'!B:D,3,FALSE)),IF($C$3="Food",(VLOOKUP(I189,'Viktiga fält'!F:H,3,FALSE)),IF($C$3="Non Food",(VLOOKUP(I189,'Viktiga fält'!J:L,3,FALSE)),IF($C$3="Alcoholic beverages",(VLOOKUP(I189,'Viktiga fält'!N:P,3,FALSE)),IF($C$3="Fresh Fish",(VLOOKUP(I189,'Viktiga fält'!R:T,3,FALSE)),IF($C$3="Customer unique",(VLOOKUP(I189,'Viktiga fält'!V:X,3,FALSE)),""))))))),"")</f>
        <v/>
      </c>
      <c r="N189" s="61" t="str">
        <f>IF(E189="","Nej","Ja")</f>
        <v>Nej</v>
      </c>
      <c r="O189" s="133" t="str">
        <f t="shared" si="25"/>
        <v>Nej</v>
      </c>
      <c r="P189" s="137"/>
      <c r="Q189" s="137"/>
      <c r="R189" s="65"/>
      <c r="S189" s="2"/>
      <c r="T189" s="2"/>
      <c r="U189" s="2"/>
      <c r="V189" s="2"/>
      <c r="W189" s="2"/>
      <c r="X189" s="2"/>
      <c r="Y189" s="2"/>
      <c r="Z189" s="2"/>
      <c r="AA189" s="2"/>
      <c r="AB189" s="2"/>
      <c r="AC189" s="3"/>
      <c r="AF189" s="3"/>
      <c r="AI189" s="3"/>
    </row>
    <row r="190" spans="1:35" ht="15.75" customHeight="1" outlineLevel="1" x14ac:dyDescent="0.25">
      <c r="A190" s="26">
        <v>160</v>
      </c>
      <c r="B190" s="46">
        <v>3</v>
      </c>
      <c r="C190" s="22" t="s">
        <v>303</v>
      </c>
      <c r="D190" s="22"/>
      <c r="E190" s="21"/>
      <c r="F190" s="27"/>
      <c r="G190" s="27"/>
      <c r="H190" s="121"/>
      <c r="I190" s="130" t="s">
        <v>301</v>
      </c>
      <c r="J190" s="130" t="s">
        <v>305</v>
      </c>
      <c r="K190" s="131" t="str">
        <f t="shared" si="26"/>
        <v/>
      </c>
      <c r="L190" s="132"/>
      <c r="M190" s="133" t="str">
        <f>IFERROR((IF($C$3="Utensils",(VLOOKUP(I190,'Viktiga fält'!B:D,3,FALSE)),IF($C$3="Food",(VLOOKUP(I190,'Viktiga fält'!F:H,3,FALSE)),IF($C$3="Non Food",(VLOOKUP(I190,'Viktiga fält'!J:L,3,FALSE)),IF($C$3="Alcoholic beverages",(VLOOKUP(I190,'Viktiga fält'!N:P,3,FALSE)),IF($C$3="Fresh Fish",(VLOOKUP(I190,'Viktiga fält'!R:T,3,FALSE)),IF($C$3="Customer unique",(VLOOKUP(I190,'Viktiga fält'!V:X,3,FALSE)),""))))))),"")</f>
        <v/>
      </c>
      <c r="N190" s="61" t="str">
        <f>IF(E190="","Nej","Ja")</f>
        <v>Nej</v>
      </c>
      <c r="O190" s="133" t="str">
        <f t="shared" si="25"/>
        <v>Nej</v>
      </c>
      <c r="P190" s="137"/>
      <c r="Q190" s="137"/>
      <c r="R190" s="65"/>
      <c r="S190" s="2"/>
      <c r="T190" s="2"/>
      <c r="U190" s="2"/>
      <c r="V190" s="2"/>
      <c r="W190" s="2"/>
      <c r="X190" s="2"/>
      <c r="Y190" s="2"/>
      <c r="Z190" s="2"/>
      <c r="AA190" s="2"/>
      <c r="AB190" s="2"/>
      <c r="AC190" s="3"/>
      <c r="AF190" s="3"/>
      <c r="AI190" s="3"/>
    </row>
    <row r="191" spans="1:35" ht="15.75" customHeight="1" outlineLevel="1" x14ac:dyDescent="0.25">
      <c r="A191" s="26">
        <v>161</v>
      </c>
      <c r="B191" s="46">
        <v>4</v>
      </c>
      <c r="C191" s="22" t="s">
        <v>303</v>
      </c>
      <c r="D191" s="22"/>
      <c r="E191" s="21"/>
      <c r="F191" s="27"/>
      <c r="G191" s="27"/>
      <c r="H191" s="121"/>
      <c r="I191" s="130" t="s">
        <v>301</v>
      </c>
      <c r="J191" s="130" t="s">
        <v>306</v>
      </c>
      <c r="K191" s="131" t="str">
        <f t="shared" si="26"/>
        <v/>
      </c>
      <c r="L191" s="132"/>
      <c r="M191" s="133" t="str">
        <f>IFERROR((IF($C$3="Utensils",(VLOOKUP(I191,'Viktiga fält'!B:D,3,FALSE)),IF($C$3="Food",(VLOOKUP(I191,'Viktiga fält'!F:H,3,FALSE)),IF($C$3="Non Food",(VLOOKUP(I191,'Viktiga fält'!J:L,3,FALSE)),IF($C$3="Alcoholic beverages",(VLOOKUP(I191,'Viktiga fält'!N:P,3,FALSE)),IF($C$3="Fresh Fish",(VLOOKUP(I191,'Viktiga fält'!R:T,3,FALSE)),IF($C$3="Customer unique",(VLOOKUP(I191,'Viktiga fält'!V:X,3,FALSE)),""))))))),"")</f>
        <v/>
      </c>
      <c r="N191" s="61" t="str">
        <f>IF(E191="","Nej","Ja")</f>
        <v>Nej</v>
      </c>
      <c r="O191" s="133" t="str">
        <f t="shared" si="25"/>
        <v>Nej</v>
      </c>
      <c r="P191" s="137"/>
      <c r="Q191" s="137"/>
      <c r="R191" s="65"/>
      <c r="S191" s="2"/>
      <c r="T191" s="2"/>
      <c r="U191" s="2"/>
      <c r="V191" s="2"/>
      <c r="W191" s="2"/>
      <c r="X191" s="2"/>
      <c r="Y191" s="2"/>
      <c r="Z191" s="2"/>
      <c r="AA191" s="2"/>
      <c r="AB191" s="2"/>
      <c r="AC191" s="3"/>
      <c r="AF191" s="3"/>
      <c r="AI191" s="3"/>
    </row>
    <row r="192" spans="1:35" ht="15.75" customHeight="1" outlineLevel="1" x14ac:dyDescent="0.25">
      <c r="A192" s="26">
        <v>162</v>
      </c>
      <c r="B192" s="46">
        <v>5</v>
      </c>
      <c r="C192" s="22" t="s">
        <v>303</v>
      </c>
      <c r="D192" s="22"/>
      <c r="E192" s="21"/>
      <c r="F192" s="27"/>
      <c r="G192" s="27"/>
      <c r="H192" s="121"/>
      <c r="I192" s="130" t="s">
        <v>301</v>
      </c>
      <c r="J192" s="130" t="s">
        <v>307</v>
      </c>
      <c r="K192" s="131" t="str">
        <f t="shared" si="26"/>
        <v/>
      </c>
      <c r="L192" s="132"/>
      <c r="M192" s="133" t="str">
        <f>IFERROR((IF($C$3="Utensils",(VLOOKUP(I192,'Viktiga fält'!B:D,3,FALSE)),IF($C$3="Food",(VLOOKUP(I192,'Viktiga fält'!F:H,3,FALSE)),IF($C$3="Non Food",(VLOOKUP(I192,'Viktiga fält'!J:L,3,FALSE)),IF($C$3="Alcoholic beverages",(VLOOKUP(I192,'Viktiga fält'!N:P,3,FALSE)),IF($C$3="Fresh Fish",(VLOOKUP(I192,'Viktiga fält'!R:T,3,FALSE)),IF($C$3="Customer unique",(VLOOKUP(I192,'Viktiga fält'!V:X,3,FALSE)),""))))))),"")</f>
        <v/>
      </c>
      <c r="N192" s="61" t="str">
        <f>IF(E192="","Nej","Ja")</f>
        <v>Nej</v>
      </c>
      <c r="O192" s="133" t="str">
        <f t="shared" si="25"/>
        <v>Nej</v>
      </c>
      <c r="P192" s="137"/>
      <c r="Q192" s="137"/>
      <c r="R192" s="65"/>
      <c r="S192" s="2"/>
      <c r="T192" s="2"/>
      <c r="U192" s="2"/>
      <c r="V192" s="2"/>
      <c r="W192" s="2"/>
      <c r="X192" s="2"/>
      <c r="Y192" s="2"/>
      <c r="Z192" s="2"/>
      <c r="AA192" s="2"/>
      <c r="AB192" s="2"/>
      <c r="AC192" s="3"/>
      <c r="AF192" s="3"/>
      <c r="AI192" s="3"/>
    </row>
    <row r="193" spans="1:35" ht="7.4" customHeight="1" outlineLevel="1" x14ac:dyDescent="0.25">
      <c r="A193" s="26">
        <v>163</v>
      </c>
      <c r="B193" s="45"/>
      <c r="C193" s="22"/>
      <c r="D193" s="22"/>
      <c r="E193" s="44"/>
      <c r="F193" s="27"/>
      <c r="G193" s="27"/>
      <c r="H193" s="121"/>
      <c r="I193" s="122"/>
      <c r="J193" s="122"/>
      <c r="K193" s="132"/>
      <c r="L193" s="132"/>
      <c r="M193" s="137" t="str">
        <f>IFERROR((IF($C$3="Utensils",(VLOOKUP(I193,'Viktiga fält'!B:D,3,FALSE)),IF($C$3="Food",(VLOOKUP(I193,'Viktiga fält'!F:H,3,FALSE)),IF($C$3="Non Food",(VLOOKUP(I193,'Viktiga fält'!J:L,3,FALSE)),IF($C$3="Alcoholic beverages",(VLOOKUP(I193,'Viktiga fält'!N:P,3,FALSE)),IF($C$3="Fresh Fish",(VLOOKUP(I193,'Viktiga fält'!R:T,3,FALSE)),IF($C$3="Customer unique",(VLOOKUP(I193,'Viktiga fält'!V:X,3,FALSE)),""))))))),"")</f>
        <v/>
      </c>
      <c r="N193" s="65"/>
      <c r="O193" s="137"/>
      <c r="P193" s="137"/>
      <c r="Q193" s="137"/>
      <c r="R193" s="65"/>
      <c r="S193" s="2"/>
      <c r="T193" s="2"/>
      <c r="U193" s="2"/>
      <c r="V193" s="2"/>
      <c r="W193" s="2"/>
      <c r="X193" s="2"/>
      <c r="Y193" s="2"/>
      <c r="Z193" s="2"/>
      <c r="AA193" s="2"/>
      <c r="AB193" s="2"/>
    </row>
    <row r="194" spans="1:35" ht="31.5" customHeight="1" outlineLevel="1" x14ac:dyDescent="0.25">
      <c r="A194" s="26">
        <v>164</v>
      </c>
      <c r="B194" s="46">
        <v>1</v>
      </c>
      <c r="C194" s="22" t="s">
        <v>308</v>
      </c>
      <c r="D194" s="22"/>
      <c r="E194" s="79" t="s">
        <v>40</v>
      </c>
      <c r="F194" s="27"/>
      <c r="G194" s="27"/>
      <c r="H194" s="121"/>
      <c r="I194" s="130" t="s">
        <v>309</v>
      </c>
      <c r="J194" s="130" t="s">
        <v>310</v>
      </c>
      <c r="K194" s="131" t="str">
        <f>IF(E194="- Choose from list -","",IF(E194="","",E194))</f>
        <v/>
      </c>
      <c r="L194" s="132" t="s">
        <v>143</v>
      </c>
      <c r="M194" s="133" t="str">
        <f>IFERROR((IF($C$3="Utensils",(VLOOKUP(I194,'Viktiga fält'!B:D,3,FALSE)),IF($C$3="Food",(VLOOKUP(I194,'Viktiga fält'!F:H,3,FALSE)),IF($C$3="Non Food",(VLOOKUP(I194,'Viktiga fält'!J:L,3,FALSE)),IF($C$3="Alcoholic beverages",(VLOOKUP(I194,'Viktiga fält'!N:P,3,FALSE)),IF($C$3="Fresh Fish",(VLOOKUP(I194,'Viktiga fält'!R:T,3,FALSE)),IF($C$3="Customer unique",(VLOOKUP(I194,'Viktiga fält'!V:X,3,FALSE)),""))))))),"")</f>
        <v/>
      </c>
      <c r="N194" s="82" t="str">
        <f t="shared" ref="N194:N203" si="27">IF(E194="- Choose from list -","Nej",IF(E194="","Nej","Ja"))</f>
        <v>Nej</v>
      </c>
      <c r="O194" s="133" t="str">
        <f t="shared" si="25"/>
        <v>Nej</v>
      </c>
      <c r="P194" s="137"/>
      <c r="Q194" s="137"/>
      <c r="R194" s="65"/>
      <c r="S194" s="2"/>
      <c r="T194" s="2"/>
      <c r="U194" s="2"/>
      <c r="V194" s="2"/>
      <c r="W194" s="2"/>
      <c r="X194" s="2"/>
      <c r="Y194" s="2"/>
      <c r="Z194" s="2"/>
      <c r="AA194" s="2"/>
      <c r="AB194" s="2"/>
      <c r="AC194" s="3"/>
      <c r="AF194" s="3"/>
      <c r="AI194" s="3"/>
    </row>
    <row r="195" spans="1:35" ht="31.5" customHeight="1" outlineLevel="1" x14ac:dyDescent="0.25">
      <c r="A195" s="26">
        <v>165</v>
      </c>
      <c r="B195" s="46"/>
      <c r="C195" s="22" t="s">
        <v>311</v>
      </c>
      <c r="D195" s="22"/>
      <c r="E195" s="79" t="s">
        <v>40</v>
      </c>
      <c r="F195" s="27"/>
      <c r="G195" s="27"/>
      <c r="H195" s="121"/>
      <c r="I195" s="130" t="s">
        <v>312</v>
      </c>
      <c r="J195" s="130" t="s">
        <v>313</v>
      </c>
      <c r="K195" s="131" t="str">
        <f>IF(E195="- Choose from list -","",IF(E195="","",VLOOKUP(E195,VER!C:D,2,0)))</f>
        <v/>
      </c>
      <c r="L195" s="132" t="s">
        <v>69</v>
      </c>
      <c r="M195" s="133" t="str">
        <f>IFERROR((IF($C$3="Utensils",(VLOOKUP(I195,'Viktiga fält'!B:D,3,FALSE)),IF($C$3="Food",(VLOOKUP(I195,'Viktiga fält'!F:H,3,FALSE)),IF($C$3="Non Food",(VLOOKUP(I195,'Viktiga fält'!J:L,3,FALSE)),IF($C$3="Alcoholic beverages",(VLOOKUP(I195,'Viktiga fält'!N:P,3,FALSE)),IF($C$3="Fresh Fish",(VLOOKUP(I195,'Viktiga fält'!R:T,3,FALSE)),IF($C$3="Customer unique",(VLOOKUP(I195,'Viktiga fält'!V:X,3,FALSE)),""))))))),"")</f>
        <v/>
      </c>
      <c r="N195" s="82" t="str">
        <f t="shared" si="27"/>
        <v>Nej</v>
      </c>
      <c r="O195" s="133" t="str">
        <f t="shared" si="25"/>
        <v>Nej</v>
      </c>
      <c r="P195" s="137"/>
      <c r="Q195" s="137"/>
      <c r="R195" s="65"/>
      <c r="S195" s="2"/>
      <c r="T195" s="2"/>
      <c r="U195" s="2"/>
      <c r="V195" s="2"/>
      <c r="W195" s="2"/>
      <c r="X195" s="2"/>
      <c r="Y195" s="2"/>
      <c r="Z195" s="2"/>
      <c r="AA195" s="2"/>
      <c r="AB195" s="2"/>
      <c r="AC195" s="3"/>
      <c r="AF195" s="3"/>
      <c r="AI195" s="3"/>
    </row>
    <row r="196" spans="1:35" ht="15.75" customHeight="1" outlineLevel="1" x14ac:dyDescent="0.25">
      <c r="A196" s="26">
        <v>166</v>
      </c>
      <c r="B196" s="46">
        <v>2</v>
      </c>
      <c r="C196" s="22" t="s">
        <v>314</v>
      </c>
      <c r="D196" s="22"/>
      <c r="E196" s="79" t="s">
        <v>40</v>
      </c>
      <c r="F196" s="27"/>
      <c r="G196" s="27"/>
      <c r="H196" s="121"/>
      <c r="I196" s="130" t="s">
        <v>309</v>
      </c>
      <c r="J196" s="130" t="s">
        <v>315</v>
      </c>
      <c r="K196" s="131" t="str">
        <f>IF(E196="- Choose from list -","",IF(E196="","",E196))</f>
        <v/>
      </c>
      <c r="L196" s="132" t="s">
        <v>143</v>
      </c>
      <c r="M196" s="133" t="str">
        <f>IFERROR((IF($C$3="Utensils",(VLOOKUP(I196,'Viktiga fält'!B:D,3,FALSE)),IF($C$3="Food",(VLOOKUP(I196,'Viktiga fält'!F:H,3,FALSE)),IF($C$3="Non Food",(VLOOKUP(I196,'Viktiga fält'!J:L,3,FALSE)),IF($C$3="Alcoholic beverages",(VLOOKUP(I196,'Viktiga fält'!N:P,3,FALSE)),IF($C$3="Fresh Fish",(VLOOKUP(I196,'Viktiga fält'!R:T,3,FALSE)),IF($C$3="Customer unique",(VLOOKUP(I196,'Viktiga fält'!V:X,3,FALSE)),""))))))),"")</f>
        <v/>
      </c>
      <c r="N196" s="82" t="str">
        <f t="shared" si="27"/>
        <v>Nej</v>
      </c>
      <c r="O196" s="133" t="str">
        <f t="shared" si="25"/>
        <v>Nej</v>
      </c>
      <c r="P196" s="137"/>
      <c r="Q196" s="137"/>
      <c r="R196" s="65"/>
      <c r="S196" s="2"/>
      <c r="T196" s="2"/>
      <c r="U196" s="2"/>
      <c r="V196" s="2"/>
      <c r="W196" s="2"/>
      <c r="X196" s="2"/>
      <c r="Y196" s="2"/>
      <c r="Z196" s="2"/>
      <c r="AA196" s="2"/>
      <c r="AB196" s="2"/>
      <c r="AC196" s="3"/>
      <c r="AF196" s="3"/>
      <c r="AI196" s="3"/>
    </row>
    <row r="197" spans="1:35" ht="15.75" customHeight="1" outlineLevel="1" x14ac:dyDescent="0.25">
      <c r="A197" s="26">
        <v>167</v>
      </c>
      <c r="B197" s="46"/>
      <c r="C197" s="22" t="s">
        <v>316</v>
      </c>
      <c r="D197" s="22"/>
      <c r="E197" s="79" t="s">
        <v>40</v>
      </c>
      <c r="F197" s="27"/>
      <c r="G197" s="27"/>
      <c r="H197" s="121"/>
      <c r="I197" s="130" t="s">
        <v>312</v>
      </c>
      <c r="J197" s="130" t="s">
        <v>317</v>
      </c>
      <c r="K197" s="131" t="str">
        <f>IF(E197="- Choose from list -","",IF(E197="","",VLOOKUP(E197,VER!C:D,2,0)))</f>
        <v/>
      </c>
      <c r="L197" s="132" t="s">
        <v>69</v>
      </c>
      <c r="M197" s="133" t="str">
        <f>IFERROR((IF($C$3="Utensils",(VLOOKUP(I197,'Viktiga fält'!B:D,3,FALSE)),IF($C$3="Food",(VLOOKUP(I197,'Viktiga fält'!F:H,3,FALSE)),IF($C$3="Non Food",(VLOOKUP(I197,'Viktiga fält'!J:L,3,FALSE)),IF($C$3="Alcoholic beverages",(VLOOKUP(I197,'Viktiga fält'!N:P,3,FALSE)),IF($C$3="Fresh Fish",(VLOOKUP(I197,'Viktiga fält'!R:T,3,FALSE)),IF($C$3="Customer unique",(VLOOKUP(I197,'Viktiga fält'!V:X,3,FALSE)),""))))))),"")</f>
        <v/>
      </c>
      <c r="N197" s="82" t="str">
        <f t="shared" si="27"/>
        <v>Nej</v>
      </c>
      <c r="O197" s="133" t="str">
        <f t="shared" si="25"/>
        <v>Nej</v>
      </c>
      <c r="P197" s="137"/>
      <c r="Q197" s="137"/>
      <c r="R197" s="65"/>
      <c r="S197" s="2"/>
      <c r="T197" s="2"/>
      <c r="U197" s="2"/>
      <c r="V197" s="2"/>
      <c r="W197" s="2"/>
      <c r="X197" s="2"/>
      <c r="Y197" s="2"/>
      <c r="Z197" s="2"/>
      <c r="AA197" s="2"/>
      <c r="AB197" s="2"/>
      <c r="AC197" s="3"/>
      <c r="AF197" s="3"/>
      <c r="AI197" s="3"/>
    </row>
    <row r="198" spans="1:35" ht="15.75" customHeight="1" outlineLevel="1" x14ac:dyDescent="0.25">
      <c r="A198" s="26">
        <v>168</v>
      </c>
      <c r="B198" s="46">
        <v>3</v>
      </c>
      <c r="C198" s="22" t="s">
        <v>314</v>
      </c>
      <c r="D198" s="22"/>
      <c r="E198" s="79" t="s">
        <v>40</v>
      </c>
      <c r="F198" s="27"/>
      <c r="G198" s="27"/>
      <c r="H198" s="121"/>
      <c r="I198" s="130" t="s">
        <v>309</v>
      </c>
      <c r="J198" s="130" t="s">
        <v>318</v>
      </c>
      <c r="K198" s="131" t="str">
        <f>IF(E198="- Choose from list -","",IF(E198="","",E198))</f>
        <v/>
      </c>
      <c r="L198" s="132" t="s">
        <v>143</v>
      </c>
      <c r="M198" s="133" t="str">
        <f>IFERROR((IF($C$3="Utensils",(VLOOKUP(I198,'Viktiga fält'!B:D,3,FALSE)),IF($C$3="Food",(VLOOKUP(I198,'Viktiga fält'!F:H,3,FALSE)),IF($C$3="Non Food",(VLOOKUP(I198,'Viktiga fält'!J:L,3,FALSE)),IF($C$3="Alcoholic beverages",(VLOOKUP(I198,'Viktiga fält'!N:P,3,FALSE)),IF($C$3="Fresh Fish",(VLOOKUP(I198,'Viktiga fält'!R:T,3,FALSE)),IF($C$3="Customer unique",(VLOOKUP(I198,'Viktiga fält'!V:X,3,FALSE)),""))))))),"")</f>
        <v/>
      </c>
      <c r="N198" s="82" t="str">
        <f t="shared" si="27"/>
        <v>Nej</v>
      </c>
      <c r="O198" s="133" t="str">
        <f t="shared" si="25"/>
        <v>Nej</v>
      </c>
      <c r="P198" s="137"/>
      <c r="Q198" s="137"/>
      <c r="R198" s="65"/>
      <c r="S198" s="2"/>
      <c r="T198" s="2"/>
      <c r="U198" s="2"/>
      <c r="V198" s="2"/>
      <c r="W198" s="2"/>
      <c r="X198" s="2"/>
      <c r="Y198" s="2"/>
      <c r="Z198" s="2"/>
      <c r="AA198" s="2"/>
      <c r="AB198" s="2"/>
      <c r="AC198" s="3"/>
      <c r="AF198" s="3"/>
      <c r="AI198" s="3"/>
    </row>
    <row r="199" spans="1:35" ht="15.75" customHeight="1" outlineLevel="1" x14ac:dyDescent="0.25">
      <c r="A199" s="26">
        <v>169</v>
      </c>
      <c r="B199" s="46"/>
      <c r="C199" s="22" t="s">
        <v>316</v>
      </c>
      <c r="D199" s="22"/>
      <c r="E199" s="79" t="s">
        <v>40</v>
      </c>
      <c r="F199" s="27"/>
      <c r="G199" s="27"/>
      <c r="H199" s="121"/>
      <c r="I199" s="130" t="s">
        <v>312</v>
      </c>
      <c r="J199" s="130" t="s">
        <v>319</v>
      </c>
      <c r="K199" s="131" t="str">
        <f>IF(E199="- Choose from list -","",IF(E199="","",VLOOKUP(E199,VER!C:D,2,0)))</f>
        <v/>
      </c>
      <c r="L199" s="132" t="s">
        <v>69</v>
      </c>
      <c r="M199" s="133" t="str">
        <f>IFERROR((IF($C$3="Utensils",(VLOOKUP(I199,'Viktiga fält'!B:D,3,FALSE)),IF($C$3="Food",(VLOOKUP(I199,'Viktiga fält'!F:H,3,FALSE)),IF($C$3="Non Food",(VLOOKUP(I199,'Viktiga fält'!J:L,3,FALSE)),IF($C$3="Alcoholic beverages",(VLOOKUP(I199,'Viktiga fält'!N:P,3,FALSE)),IF($C$3="Fresh Fish",(VLOOKUP(I199,'Viktiga fält'!R:T,3,FALSE)),IF($C$3="Customer unique",(VLOOKUP(I199,'Viktiga fält'!V:X,3,FALSE)),""))))))),"")</f>
        <v/>
      </c>
      <c r="N199" s="82" t="str">
        <f t="shared" si="27"/>
        <v>Nej</v>
      </c>
      <c r="O199" s="133" t="str">
        <f t="shared" si="25"/>
        <v>Nej</v>
      </c>
      <c r="P199" s="137"/>
      <c r="Q199" s="137"/>
      <c r="R199" s="65"/>
      <c r="S199" s="2"/>
      <c r="T199" s="2"/>
      <c r="U199" s="2"/>
      <c r="V199" s="2"/>
      <c r="W199" s="2"/>
      <c r="X199" s="2"/>
      <c r="Y199" s="2"/>
      <c r="Z199" s="2"/>
      <c r="AA199" s="2"/>
      <c r="AB199" s="2"/>
      <c r="AC199" s="3"/>
      <c r="AF199" s="3"/>
      <c r="AI199" s="3"/>
    </row>
    <row r="200" spans="1:35" ht="15.75" customHeight="1" outlineLevel="1" x14ac:dyDescent="0.25">
      <c r="A200" s="26">
        <v>170</v>
      </c>
      <c r="B200" s="46">
        <v>4</v>
      </c>
      <c r="C200" s="22" t="s">
        <v>314</v>
      </c>
      <c r="D200" s="22"/>
      <c r="E200" s="79" t="s">
        <v>40</v>
      </c>
      <c r="F200" s="27"/>
      <c r="G200" s="27"/>
      <c r="H200" s="121"/>
      <c r="I200" s="130" t="s">
        <v>309</v>
      </c>
      <c r="J200" s="130" t="s">
        <v>320</v>
      </c>
      <c r="K200" s="131" t="str">
        <f>IF(E200="- Choose from list -","",IF(E200="","",E200))</f>
        <v/>
      </c>
      <c r="L200" s="132" t="s">
        <v>143</v>
      </c>
      <c r="M200" s="133" t="str">
        <f>IFERROR((IF($C$3="Utensils",(VLOOKUP(I200,'Viktiga fält'!B:D,3,FALSE)),IF($C$3="Food",(VLOOKUP(I200,'Viktiga fält'!F:H,3,FALSE)),IF($C$3="Non Food",(VLOOKUP(I200,'Viktiga fält'!J:L,3,FALSE)),IF($C$3="Alcoholic beverages",(VLOOKUP(I200,'Viktiga fält'!N:P,3,FALSE)),IF($C$3="Fresh Fish",(VLOOKUP(I200,'Viktiga fält'!R:T,3,FALSE)),IF($C$3="Customer unique",(VLOOKUP(I200,'Viktiga fält'!V:X,3,FALSE)),""))))))),"")</f>
        <v/>
      </c>
      <c r="N200" s="82" t="str">
        <f t="shared" si="27"/>
        <v>Nej</v>
      </c>
      <c r="O200" s="133" t="str">
        <f t="shared" si="25"/>
        <v>Nej</v>
      </c>
      <c r="P200" s="137"/>
      <c r="Q200" s="137"/>
      <c r="R200" s="65"/>
      <c r="S200" s="2"/>
      <c r="T200" s="2"/>
      <c r="U200" s="2"/>
      <c r="V200" s="2"/>
      <c r="W200" s="2"/>
      <c r="X200" s="2"/>
      <c r="Y200" s="2"/>
      <c r="Z200" s="2"/>
      <c r="AA200" s="2"/>
      <c r="AB200" s="2"/>
      <c r="AC200" s="3"/>
      <c r="AF200" s="3"/>
      <c r="AI200" s="3"/>
    </row>
    <row r="201" spans="1:35" ht="15.75" customHeight="1" outlineLevel="1" x14ac:dyDescent="0.25">
      <c r="A201" s="26">
        <v>171</v>
      </c>
      <c r="B201" s="46"/>
      <c r="C201" s="22" t="s">
        <v>316</v>
      </c>
      <c r="D201" s="22"/>
      <c r="E201" s="79" t="s">
        <v>40</v>
      </c>
      <c r="F201" s="27"/>
      <c r="G201" s="27"/>
      <c r="H201" s="121"/>
      <c r="I201" s="130" t="s">
        <v>312</v>
      </c>
      <c r="J201" s="130" t="s">
        <v>321</v>
      </c>
      <c r="K201" s="131" t="str">
        <f>IF(E201="- Choose from list -","",IF(E201="","",VLOOKUP(E201,VER!C:D,2,0)))</f>
        <v/>
      </c>
      <c r="L201" s="132" t="s">
        <v>69</v>
      </c>
      <c r="M201" s="133" t="str">
        <f>IFERROR((IF($C$3="Utensils",(VLOOKUP(I201,'Viktiga fält'!B:D,3,FALSE)),IF($C$3="Food",(VLOOKUP(I201,'Viktiga fält'!F:H,3,FALSE)),IF($C$3="Non Food",(VLOOKUP(I201,'Viktiga fält'!J:L,3,FALSE)),IF($C$3="Alcoholic beverages",(VLOOKUP(I201,'Viktiga fält'!N:P,3,FALSE)),IF($C$3="Fresh Fish",(VLOOKUP(I201,'Viktiga fält'!R:T,3,FALSE)),IF($C$3="Customer unique",(VLOOKUP(I201,'Viktiga fält'!V:X,3,FALSE)),""))))))),"")</f>
        <v/>
      </c>
      <c r="N201" s="82" t="str">
        <f t="shared" si="27"/>
        <v>Nej</v>
      </c>
      <c r="O201" s="133" t="str">
        <f t="shared" si="25"/>
        <v>Nej</v>
      </c>
      <c r="P201" s="137"/>
      <c r="Q201" s="137"/>
      <c r="R201" s="65"/>
      <c r="S201" s="2"/>
      <c r="T201" s="2"/>
      <c r="U201" s="2"/>
      <c r="V201" s="2"/>
      <c r="W201" s="2"/>
      <c r="X201" s="2"/>
      <c r="Y201" s="2"/>
      <c r="Z201" s="2"/>
      <c r="AA201" s="2"/>
      <c r="AB201" s="2"/>
      <c r="AC201" s="3"/>
      <c r="AF201" s="3"/>
      <c r="AI201" s="3"/>
    </row>
    <row r="202" spans="1:35" ht="15.75" customHeight="1" outlineLevel="1" x14ac:dyDescent="0.25">
      <c r="A202" s="26">
        <v>172</v>
      </c>
      <c r="B202" s="46">
        <v>5</v>
      </c>
      <c r="C202" s="22" t="s">
        <v>314</v>
      </c>
      <c r="D202" s="22"/>
      <c r="E202" s="79" t="s">
        <v>40</v>
      </c>
      <c r="F202" s="27"/>
      <c r="G202" s="27"/>
      <c r="H202" s="121"/>
      <c r="I202" s="130" t="s">
        <v>309</v>
      </c>
      <c r="J202" s="130" t="s">
        <v>322</v>
      </c>
      <c r="K202" s="131" t="str">
        <f>IF(E202="- Choose from list -","",IF(E202="","",E202))</f>
        <v/>
      </c>
      <c r="L202" s="132" t="s">
        <v>143</v>
      </c>
      <c r="M202" s="133" t="str">
        <f>IFERROR((IF($C$3="Utensils",(VLOOKUP(I202,'Viktiga fält'!B:D,3,FALSE)),IF($C$3="Food",(VLOOKUP(I202,'Viktiga fält'!F:H,3,FALSE)),IF($C$3="Non Food",(VLOOKUP(I202,'Viktiga fält'!J:L,3,FALSE)),IF($C$3="Alcoholic beverages",(VLOOKUP(I202,'Viktiga fält'!N:P,3,FALSE)),IF($C$3="Fresh Fish",(VLOOKUP(I202,'Viktiga fält'!R:T,3,FALSE)),IF($C$3="Customer unique",(VLOOKUP(I202,'Viktiga fält'!V:X,3,FALSE)),""))))))),"")</f>
        <v/>
      </c>
      <c r="N202" s="82" t="str">
        <f t="shared" si="27"/>
        <v>Nej</v>
      </c>
      <c r="O202" s="133" t="str">
        <f t="shared" si="25"/>
        <v>Nej</v>
      </c>
      <c r="P202" s="137"/>
      <c r="Q202" s="137"/>
      <c r="R202" s="65"/>
      <c r="S202" s="2"/>
      <c r="T202" s="2"/>
      <c r="U202" s="2"/>
      <c r="V202" s="2"/>
      <c r="W202" s="2"/>
      <c r="X202" s="2"/>
      <c r="Y202" s="2"/>
      <c r="Z202" s="2"/>
      <c r="AA202" s="2"/>
      <c r="AB202" s="2"/>
      <c r="AC202" s="3"/>
      <c r="AF202" s="3"/>
      <c r="AI202" s="3"/>
    </row>
    <row r="203" spans="1:35" ht="15.75" customHeight="1" outlineLevel="1" x14ac:dyDescent="0.25">
      <c r="A203" s="26">
        <v>173</v>
      </c>
      <c r="B203" s="46"/>
      <c r="C203" s="22" t="s">
        <v>316</v>
      </c>
      <c r="D203" s="22"/>
      <c r="E203" s="79" t="s">
        <v>40</v>
      </c>
      <c r="F203" s="27"/>
      <c r="G203" s="27"/>
      <c r="H203" s="121"/>
      <c r="I203" s="130" t="s">
        <v>312</v>
      </c>
      <c r="J203" s="130" t="s">
        <v>323</v>
      </c>
      <c r="K203" s="131" t="str">
        <f>IF(E203="- Choose from list -","",IF(E203="","",VLOOKUP(E203,VER!C:D,2,0)))</f>
        <v/>
      </c>
      <c r="L203" s="132" t="s">
        <v>69</v>
      </c>
      <c r="M203" s="133" t="str">
        <f>IFERROR((IF($C$3="Utensils",(VLOOKUP(I203,'Viktiga fält'!B:D,3,FALSE)),IF($C$3="Food",(VLOOKUP(I203,'Viktiga fält'!F:H,3,FALSE)),IF($C$3="Non Food",(VLOOKUP(I203,'Viktiga fält'!J:L,3,FALSE)),IF($C$3="Alcoholic beverages",(VLOOKUP(I203,'Viktiga fält'!N:P,3,FALSE)),IF($C$3="Fresh Fish",(VLOOKUP(I203,'Viktiga fält'!R:T,3,FALSE)),IF($C$3="Customer unique",(VLOOKUP(I203,'Viktiga fält'!V:X,3,FALSE)),""))))))),"")</f>
        <v/>
      </c>
      <c r="N203" s="82" t="str">
        <f t="shared" si="27"/>
        <v>Nej</v>
      </c>
      <c r="O203" s="133" t="str">
        <f t="shared" si="25"/>
        <v>Nej</v>
      </c>
      <c r="P203" s="137"/>
      <c r="Q203" s="137"/>
      <c r="R203" s="65"/>
      <c r="S203" s="2"/>
      <c r="T203" s="2"/>
      <c r="U203" s="2"/>
      <c r="V203" s="2"/>
      <c r="W203" s="2"/>
      <c r="X203" s="2"/>
      <c r="Y203" s="2"/>
      <c r="Z203" s="2"/>
      <c r="AA203" s="2"/>
      <c r="AB203" s="2"/>
      <c r="AC203" s="3"/>
      <c r="AF203" s="3"/>
      <c r="AI203" s="3"/>
    </row>
    <row r="204" spans="1:35" ht="7.4" customHeight="1" outlineLevel="1" x14ac:dyDescent="0.25">
      <c r="A204" s="26">
        <v>174</v>
      </c>
      <c r="B204" s="45"/>
      <c r="C204" s="22"/>
      <c r="D204" s="22"/>
      <c r="E204" s="44"/>
      <c r="F204" s="27"/>
      <c r="G204" s="27"/>
      <c r="H204" s="121"/>
      <c r="I204" s="122"/>
      <c r="J204" s="122"/>
      <c r="K204" s="132"/>
      <c r="L204" s="132"/>
      <c r="M204" s="137" t="str">
        <f>IFERROR((IF($C$3="Utensils",(VLOOKUP(I204,'Viktiga fält'!B:D,3,FALSE)),IF($C$3="Food",(VLOOKUP(I204,'Viktiga fält'!F:H,3,FALSE)),IF($C$3="Non Food",(VLOOKUP(I204,'Viktiga fält'!J:L,3,FALSE)),IF($C$3="Alcoholic beverages",(VLOOKUP(I204,'Viktiga fält'!N:P,3,FALSE)),IF($C$3="Fresh Fish",(VLOOKUP(I204,'Viktiga fält'!R:T,3,FALSE)),IF($C$3="Customer unique",(VLOOKUP(I204,'Viktiga fält'!V:X,3,FALSE)),""))))))),"")</f>
        <v/>
      </c>
      <c r="N204" s="65"/>
      <c r="O204" s="137"/>
      <c r="P204" s="137"/>
      <c r="Q204" s="137"/>
      <c r="R204" s="65"/>
      <c r="S204" s="2"/>
      <c r="T204" s="2"/>
      <c r="U204" s="2"/>
      <c r="V204" s="2"/>
      <c r="W204" s="2"/>
      <c r="X204" s="2"/>
      <c r="Y204" s="2"/>
      <c r="Z204" s="2"/>
      <c r="AA204" s="2"/>
      <c r="AB204" s="2"/>
    </row>
    <row r="205" spans="1:35" ht="15.75" customHeight="1" outlineLevel="1" x14ac:dyDescent="0.25">
      <c r="A205" s="26">
        <v>175</v>
      </c>
      <c r="B205" s="215" t="s">
        <v>324</v>
      </c>
      <c r="C205" s="215"/>
      <c r="D205" s="22"/>
      <c r="E205" s="79" t="s">
        <v>40</v>
      </c>
      <c r="F205" s="27"/>
      <c r="G205" s="27"/>
      <c r="H205" s="121"/>
      <c r="I205" s="130" t="s">
        <v>325</v>
      </c>
      <c r="J205" s="130" t="s">
        <v>326</v>
      </c>
      <c r="K205" s="131" t="str">
        <f>IF(E205="- Choose from list -","",IF(E205="","",VLOOKUP(E205,VER!C:D,2,0)))</f>
        <v/>
      </c>
      <c r="L205" s="132" t="s">
        <v>69</v>
      </c>
      <c r="M205" s="133" t="str">
        <f>IFERROR((IF($C$3="Utensils",(VLOOKUP(I205,'Viktiga fält'!B:D,3,FALSE)),IF($C$3="Food",(VLOOKUP(I205,'Viktiga fält'!F:H,3,FALSE)),IF($C$3="Non Food",(VLOOKUP(I205,'Viktiga fält'!J:L,3,FALSE)),IF($C$3="Alcoholic beverages",(VLOOKUP(I205,'Viktiga fält'!N:P,3,FALSE)),IF($C$3="Fresh Fish",(VLOOKUP(I205,'Viktiga fält'!R:T,3,FALSE)),IF($C$3="Customer unique",(VLOOKUP(I205,'Viktiga fält'!V:X,3,FALSE)),""))))))),"")</f>
        <v/>
      </c>
      <c r="N205" s="82" t="str">
        <f>IF(E205="- Choose from list -","Nej",IF(E205="","Nej","Ja"))</f>
        <v>Nej</v>
      </c>
      <c r="O205" s="133" t="str">
        <f t="shared" si="25"/>
        <v>Nej</v>
      </c>
      <c r="P205" s="137"/>
      <c r="Q205" s="137"/>
      <c r="R205" s="65"/>
      <c r="S205" s="2"/>
      <c r="T205" s="2"/>
      <c r="U205" s="2"/>
      <c r="V205" s="2"/>
      <c r="W205" s="2"/>
      <c r="X205" s="2"/>
      <c r="Y205" s="2"/>
      <c r="Z205" s="2"/>
      <c r="AA205" s="2"/>
      <c r="AB205" s="2"/>
      <c r="AC205" s="3"/>
      <c r="AF205" s="3"/>
      <c r="AI205" s="3"/>
    </row>
    <row r="206" spans="1:35" ht="15.75" customHeight="1" outlineLevel="1" x14ac:dyDescent="0.25">
      <c r="A206" s="26">
        <v>176</v>
      </c>
      <c r="B206" s="215" t="s">
        <v>327</v>
      </c>
      <c r="C206" s="215"/>
      <c r="D206" s="22"/>
      <c r="E206" s="79" t="s">
        <v>40</v>
      </c>
      <c r="F206" s="27"/>
      <c r="G206" s="27"/>
      <c r="H206" s="121"/>
      <c r="I206" s="130" t="s">
        <v>328</v>
      </c>
      <c r="J206" s="130" t="s">
        <v>329</v>
      </c>
      <c r="K206" s="131" t="str">
        <f>IF(E206="- Choose from list -","",IF(E206="","",VLOOKUP(E206,VER!C:D,2,0)))</f>
        <v/>
      </c>
      <c r="L206" s="132" t="s">
        <v>69</v>
      </c>
      <c r="M206" s="133" t="str">
        <f>IFERROR((IF($C$3="Utensils",(VLOOKUP(I206,'Viktiga fält'!B:D,3,FALSE)),IF($C$3="Food",(VLOOKUP(I206,'Viktiga fält'!F:H,3,FALSE)),IF($C$3="Non Food",(VLOOKUP(I206,'Viktiga fält'!J:L,3,FALSE)),IF($C$3="Alcoholic beverages",(VLOOKUP(I206,'Viktiga fält'!N:P,3,FALSE)),IF($C$3="Fresh Fish",(VLOOKUP(I206,'Viktiga fält'!R:T,3,FALSE)),IF($C$3="Customer unique",(VLOOKUP(I206,'Viktiga fält'!V:X,3,FALSE)),""))))))),"")</f>
        <v/>
      </c>
      <c r="N206" s="82" t="str">
        <f>IF(E206="- Choose from list -","Nej",IF(E206="","Nej","Ja"))</f>
        <v>Nej</v>
      </c>
      <c r="O206" s="133" t="str">
        <f t="shared" si="25"/>
        <v>Nej</v>
      </c>
      <c r="P206" s="137"/>
      <c r="Q206" s="137"/>
      <c r="R206" s="65"/>
      <c r="S206" s="2"/>
      <c r="T206" s="2"/>
      <c r="U206" s="2"/>
      <c r="V206" s="2"/>
      <c r="W206" s="2"/>
      <c r="X206" s="2"/>
      <c r="Y206" s="2"/>
      <c r="Z206" s="2"/>
      <c r="AA206" s="2"/>
      <c r="AB206" s="2"/>
      <c r="AC206" s="3"/>
      <c r="AF206" s="3"/>
      <c r="AI206" s="3"/>
    </row>
    <row r="207" spans="1:35" ht="15.75" customHeight="1" outlineLevel="1" x14ac:dyDescent="0.25">
      <c r="A207" s="26">
        <v>177</v>
      </c>
      <c r="B207" s="215" t="s">
        <v>330</v>
      </c>
      <c r="C207" s="215"/>
      <c r="D207" s="22"/>
      <c r="E207" s="79" t="s">
        <v>40</v>
      </c>
      <c r="F207" s="27"/>
      <c r="G207" s="27"/>
      <c r="H207" s="121"/>
      <c r="I207" s="130" t="s">
        <v>331</v>
      </c>
      <c r="J207" s="130" t="s">
        <v>332</v>
      </c>
      <c r="K207" s="131" t="str">
        <f>IF(E207="- Choose from list -","",IF(E207="","",VLOOKUP(E207,VER!C:D,2,0)))</f>
        <v/>
      </c>
      <c r="L207" s="132" t="s">
        <v>69</v>
      </c>
      <c r="M207" s="133" t="str">
        <f>IFERROR((IF($C$3="Utensils",(VLOOKUP(I207,'Viktiga fält'!B:D,3,FALSE)),IF($C$3="Food",(VLOOKUP(I207,'Viktiga fält'!F:H,3,FALSE)),IF($C$3="Non Food",(VLOOKUP(I207,'Viktiga fält'!J:L,3,FALSE)),IF($C$3="Alcoholic beverages",(VLOOKUP(I207,'Viktiga fält'!N:P,3,FALSE)),IF($C$3="Fresh Fish",(VLOOKUP(I207,'Viktiga fält'!R:T,3,FALSE)),IF($C$3="Customer unique",(VLOOKUP(I207,'Viktiga fält'!V:X,3,FALSE)),""))))))),"")</f>
        <v/>
      </c>
      <c r="N207" s="82" t="str">
        <f>IF(E207="- Choose from list -","Nej",IF(E207="","Nej","Ja"))</f>
        <v>Nej</v>
      </c>
      <c r="O207" s="133" t="str">
        <f t="shared" si="25"/>
        <v>Nej</v>
      </c>
      <c r="P207" s="137"/>
      <c r="Q207" s="137"/>
      <c r="R207" s="65"/>
      <c r="S207" s="2"/>
      <c r="T207" s="2"/>
      <c r="U207" s="2"/>
      <c r="V207" s="2"/>
      <c r="W207" s="2"/>
      <c r="X207" s="2"/>
      <c r="Y207" s="2"/>
      <c r="Z207" s="2"/>
      <c r="AA207" s="2"/>
      <c r="AB207" s="2"/>
      <c r="AC207" s="3"/>
      <c r="AF207" s="3"/>
      <c r="AI207" s="3"/>
    </row>
    <row r="208" spans="1:35" ht="15.75" customHeight="1" outlineLevel="1" x14ac:dyDescent="0.25">
      <c r="A208" s="26">
        <v>178</v>
      </c>
      <c r="B208" s="215" t="s">
        <v>333</v>
      </c>
      <c r="C208" s="215"/>
      <c r="D208" s="22"/>
      <c r="E208" s="79" t="s">
        <v>40</v>
      </c>
      <c r="F208" s="27"/>
      <c r="G208" s="27"/>
      <c r="H208" s="121"/>
      <c r="I208" s="130" t="s">
        <v>334</v>
      </c>
      <c r="J208" s="130" t="s">
        <v>335</v>
      </c>
      <c r="K208" s="131" t="str">
        <f>IF(E208="- Choose from list -","",IF(E208="","",VLOOKUP(E208,VER!C:D,2,0)))</f>
        <v/>
      </c>
      <c r="L208" s="132" t="s">
        <v>69</v>
      </c>
      <c r="M208" s="133" t="str">
        <f>IFERROR((IF($C$3="Utensils",(VLOOKUP(I208,'Viktiga fält'!B:D,3,FALSE)),IF($C$3="Food",(VLOOKUP(I208,'Viktiga fält'!F:H,3,FALSE)),IF($C$3="Non Food",(VLOOKUP(I208,'Viktiga fält'!J:L,3,FALSE)),IF($C$3="Alcoholic beverages",(VLOOKUP(I208,'Viktiga fält'!N:P,3,FALSE)),IF($C$3="Fresh Fish",(VLOOKUP(I208,'Viktiga fält'!R:T,3,FALSE)),IF($C$3="Customer unique",(VLOOKUP(I208,'Viktiga fält'!V:X,3,FALSE)),""))))))),"")</f>
        <v/>
      </c>
      <c r="N208" s="82" t="str">
        <f>IF(E208="- Choose from list -","Nej",IF(E208="","Nej","Ja"))</f>
        <v>Nej</v>
      </c>
      <c r="O208" s="133" t="str">
        <f t="shared" si="25"/>
        <v>Nej</v>
      </c>
      <c r="P208" s="137"/>
      <c r="Q208" s="137"/>
      <c r="R208" s="65"/>
      <c r="S208" s="2"/>
      <c r="T208" s="2"/>
      <c r="U208" s="2"/>
      <c r="V208" s="2"/>
      <c r="W208" s="2"/>
      <c r="X208" s="2"/>
      <c r="Y208" s="2"/>
      <c r="Z208" s="2"/>
      <c r="AA208" s="2"/>
      <c r="AB208" s="2"/>
      <c r="AC208" s="3"/>
      <c r="AF208" s="3"/>
      <c r="AI208" s="3"/>
    </row>
    <row r="209" spans="1:35" ht="15.75" customHeight="1" outlineLevel="1" x14ac:dyDescent="0.25">
      <c r="A209" s="26">
        <v>179</v>
      </c>
      <c r="B209" s="215" t="s">
        <v>336</v>
      </c>
      <c r="C209" s="215"/>
      <c r="D209" s="22"/>
      <c r="E209" s="79" t="s">
        <v>40</v>
      </c>
      <c r="F209" s="27"/>
      <c r="G209" s="27"/>
      <c r="H209" s="121"/>
      <c r="I209" s="130" t="s">
        <v>337</v>
      </c>
      <c r="J209" s="130" t="s">
        <v>338</v>
      </c>
      <c r="K209" s="131" t="str">
        <f>IF(E209="- Choose from list -","",IF(E209="","",VLOOKUP(E209,VER!C:D,2,0)))</f>
        <v/>
      </c>
      <c r="L209" s="132" t="s">
        <v>69</v>
      </c>
      <c r="M209" s="133" t="str">
        <f>IFERROR((IF($C$3="Utensils",(VLOOKUP(I209,'Viktiga fält'!B:D,3,FALSE)),IF($C$3="Food",(VLOOKUP(I209,'Viktiga fält'!F:H,3,FALSE)),IF($C$3="Non Food",(VLOOKUP(I209,'Viktiga fält'!J:L,3,FALSE)),IF($C$3="Alcoholic beverages",(VLOOKUP(I209,'Viktiga fält'!N:P,3,FALSE)),IF($C$3="Fresh Fish",(VLOOKUP(I209,'Viktiga fält'!R:T,3,FALSE)),IF($C$3="Customer unique",(VLOOKUP(I209,'Viktiga fält'!V:X,3,FALSE)),""))))))),"")</f>
        <v/>
      </c>
      <c r="N209" s="82" t="str">
        <f>IF(E209="- Choose from list -","Nej",IF(E209="","Nej","Ja"))</f>
        <v>Nej</v>
      </c>
      <c r="O209" s="133" t="str">
        <f t="shared" si="25"/>
        <v>Nej</v>
      </c>
      <c r="P209" s="137"/>
      <c r="Q209" s="137"/>
      <c r="R209" s="65"/>
      <c r="S209" s="2"/>
      <c r="T209" s="2"/>
      <c r="U209" s="2"/>
      <c r="V209" s="2"/>
      <c r="W209" s="2"/>
      <c r="X209" s="2"/>
      <c r="Y209" s="2"/>
      <c r="Z209" s="2"/>
      <c r="AA209" s="2"/>
      <c r="AB209" s="2"/>
      <c r="AC209" s="3"/>
      <c r="AF209" s="3"/>
      <c r="AI209" s="3"/>
    </row>
    <row r="210" spans="1:35" ht="7.4" customHeight="1" outlineLevel="1" x14ac:dyDescent="0.25">
      <c r="A210" s="26">
        <v>180</v>
      </c>
      <c r="B210" s="45"/>
      <c r="C210" s="22"/>
      <c r="D210" s="22"/>
      <c r="E210" s="44"/>
      <c r="F210" s="27"/>
      <c r="G210" s="27"/>
      <c r="H210" s="121"/>
      <c r="I210" s="122"/>
      <c r="J210" s="122"/>
      <c r="K210" s="132"/>
      <c r="L210" s="132"/>
      <c r="M210" s="137" t="str">
        <f>IFERROR((IF($C$3="Utensils",(VLOOKUP(I210,'Viktiga fält'!B:D,3,FALSE)),IF($C$3="Food",(VLOOKUP(I210,'Viktiga fält'!F:H,3,FALSE)),IF($C$3="Non Food",(VLOOKUP(I210,'Viktiga fält'!J:L,3,FALSE)),IF($C$3="Alcoholic beverages",(VLOOKUP(I210,'Viktiga fält'!N:P,3,FALSE)),IF($C$3="Fresh Fish",(VLOOKUP(I210,'Viktiga fält'!R:T,3,FALSE)),IF($C$3="Customer unique",(VLOOKUP(I210,'Viktiga fält'!V:X,3,FALSE)),""))))))),"")</f>
        <v/>
      </c>
      <c r="N210" s="137"/>
      <c r="O210" s="137"/>
      <c r="P210" s="137"/>
      <c r="Q210" s="137"/>
      <c r="R210" s="65"/>
      <c r="S210" s="2"/>
      <c r="T210" s="2"/>
      <c r="U210" s="2"/>
      <c r="V210" s="2"/>
      <c r="W210" s="2"/>
      <c r="X210" s="2"/>
      <c r="Y210" s="2"/>
      <c r="Z210" s="2"/>
      <c r="AA210" s="2"/>
      <c r="AB210" s="2"/>
    </row>
    <row r="211" spans="1:35" ht="26" x14ac:dyDescent="0.25">
      <c r="A211" s="26">
        <v>181</v>
      </c>
      <c r="B211" s="217" t="s">
        <v>339</v>
      </c>
      <c r="C211" s="217"/>
      <c r="D211" s="217"/>
      <c r="E211" s="217"/>
      <c r="F211" s="217"/>
      <c r="G211" s="217"/>
      <c r="H211" s="121"/>
      <c r="I211" s="128"/>
      <c r="J211" s="128"/>
      <c r="K211" s="123"/>
      <c r="L211" s="123"/>
      <c r="M211" s="137" t="str">
        <f>IFERROR((IF($C$3="Utensils",(VLOOKUP(I211,'Viktiga fält'!B:D,3,FALSE)),IF($C$3="Food",(VLOOKUP(I211,'Viktiga fält'!F:H,3,FALSE)),IF($C$3="Non Food",(VLOOKUP(I211,'Viktiga fält'!J:L,3,FALSE)),IF($C$3="Alcoholic beverages",(VLOOKUP(I211,'Viktiga fält'!N:P,3,FALSE)),IF($C$3="Fresh Fish",(VLOOKUP(I211,'Viktiga fält'!R:T,3,FALSE)),IF($C$3="Customer unique",(VLOOKUP(I211,'Viktiga fält'!V:X,3,FALSE)),""))))))),"")</f>
        <v/>
      </c>
      <c r="N211" s="137"/>
      <c r="O211" s="137"/>
      <c r="P211" s="124"/>
      <c r="Q211" s="124"/>
      <c r="R211" s="62"/>
      <c r="S211" s="2"/>
      <c r="T211" s="2"/>
      <c r="U211" s="2"/>
      <c r="V211" s="2"/>
      <c r="W211" s="2"/>
      <c r="X211" s="2"/>
      <c r="Y211" s="2"/>
      <c r="Z211" s="2"/>
      <c r="AA211" s="2"/>
      <c r="AB211" s="2"/>
    </row>
    <row r="212" spans="1:35" ht="7.4" customHeight="1" x14ac:dyDescent="0.25">
      <c r="A212" s="26">
        <v>182</v>
      </c>
      <c r="B212" s="25"/>
      <c r="C212" s="25"/>
      <c r="D212" s="25"/>
      <c r="E212" s="25"/>
      <c r="F212" s="27"/>
      <c r="G212" s="27"/>
      <c r="H212" s="121"/>
      <c r="I212" s="128"/>
      <c r="J212" s="128"/>
      <c r="K212" s="123"/>
      <c r="L212" s="123"/>
      <c r="M212" s="137" t="str">
        <f>IFERROR((IF($C$3="Utensils",(VLOOKUP(I212,'Viktiga fält'!B:D,3,FALSE)),IF($C$3="Food",(VLOOKUP(I212,'Viktiga fält'!F:H,3,FALSE)),IF($C$3="Non Food",(VLOOKUP(I212,'Viktiga fält'!J:L,3,FALSE)),IF($C$3="Alcoholic beverages",(VLOOKUP(I212,'Viktiga fält'!N:P,3,FALSE)),IF($C$3="Fresh Fish",(VLOOKUP(I212,'Viktiga fält'!R:T,3,FALSE)),IF($C$3="Customer unique",(VLOOKUP(I212,'Viktiga fält'!V:X,3,FALSE)),""))))))),"")</f>
        <v/>
      </c>
      <c r="N212" s="137"/>
      <c r="O212" s="137"/>
      <c r="P212" s="124"/>
      <c r="Q212" s="124"/>
      <c r="R212" s="62"/>
      <c r="S212" s="2"/>
      <c r="T212" s="2"/>
      <c r="U212" s="2"/>
      <c r="V212" s="2"/>
      <c r="W212" s="2"/>
      <c r="X212" s="2"/>
      <c r="Y212" s="2"/>
      <c r="Z212" s="2"/>
      <c r="AA212" s="2"/>
      <c r="AB212" s="2"/>
    </row>
    <row r="213" spans="1:35" ht="15.75" customHeight="1" outlineLevel="1" x14ac:dyDescent="0.25">
      <c r="A213" s="26">
        <v>183</v>
      </c>
      <c r="B213" s="214" t="s">
        <v>83</v>
      </c>
      <c r="C213" s="214"/>
      <c r="D213" s="53"/>
      <c r="E213" s="118">
        <f>E43</f>
        <v>0</v>
      </c>
      <c r="F213" s="27"/>
      <c r="G213" s="22" t="s">
        <v>340</v>
      </c>
      <c r="H213" s="121"/>
      <c r="I213" s="147"/>
      <c r="J213" s="147"/>
      <c r="K213" s="148"/>
      <c r="L213" s="123"/>
      <c r="M213" s="133" t="str">
        <f>IFERROR((IF($C$3="Utensils",(VLOOKUP(I213,'Viktiga fält'!B:D,3,FALSE)),IF($C$3="Food",(VLOOKUP(I213,'Viktiga fält'!F:H,3,FALSE)),IF($C$3="Non Food",(VLOOKUP(I213,'Viktiga fält'!J:L,3,FALSE)),IF($C$3="Alcoholic beverages",(VLOOKUP(I213,'Viktiga fält'!N:P,3,FALSE)),IF($C$3="Fresh Fish",(VLOOKUP(I213,'Viktiga fält'!R:T,3,FALSE)),IF($C$3="Customer unique",(VLOOKUP(I213,'Viktiga fält'!V:X,3,FALSE)),""))))))),"")</f>
        <v/>
      </c>
      <c r="N213" s="61"/>
      <c r="O213" s="133"/>
      <c r="P213" s="124"/>
      <c r="Q213" s="124"/>
      <c r="R213" s="62"/>
      <c r="S213" s="2"/>
      <c r="T213" s="2"/>
      <c r="U213" s="2"/>
      <c r="V213" s="2"/>
      <c r="W213" s="2"/>
      <c r="X213" s="2"/>
      <c r="Y213" s="2"/>
      <c r="Z213" s="2"/>
      <c r="AA213" s="2"/>
      <c r="AB213" s="2"/>
    </row>
    <row r="214" spans="1:35" ht="31.5" customHeight="1" outlineLevel="1" x14ac:dyDescent="0.25">
      <c r="A214" s="26">
        <v>184</v>
      </c>
      <c r="B214" s="215" t="s">
        <v>341</v>
      </c>
      <c r="C214" s="215"/>
      <c r="D214" s="22"/>
      <c r="E214" s="111" t="s">
        <v>40</v>
      </c>
      <c r="F214" s="27"/>
      <c r="G214" s="22" t="s">
        <v>342</v>
      </c>
      <c r="H214" s="121"/>
      <c r="I214" s="130" t="s">
        <v>343</v>
      </c>
      <c r="J214" s="130" t="s">
        <v>344</v>
      </c>
      <c r="K214" s="131" t="str">
        <f>IF(E214="- Choose from list -","",IF(E214="","",VLOOKUP(E214,VER!C:D,2,0)))</f>
        <v/>
      </c>
      <c r="L214" s="132" t="s">
        <v>69</v>
      </c>
      <c r="M214" s="133" t="str">
        <f>IFERROR((IF($C$3="Utensils",(VLOOKUP(I214,'Viktiga fält'!B:D,3,FALSE)),IF($C$3="Food",(VLOOKUP(I214,'Viktiga fält'!F:H,3,FALSE)),IF($C$3="Non Food",(VLOOKUP(I214,'Viktiga fält'!J:L,3,FALSE)),IF($C$3="Alcoholic beverages",(VLOOKUP(I214,'Viktiga fält'!N:P,3,FALSE)),IF($C$3="Fresh Fish",(VLOOKUP(I214,'Viktiga fält'!R:T,3,FALSE)),IF($C$3="Customer unique",(VLOOKUP(I214,'Viktiga fält'!V:X,3,FALSE)),""))))))),"")</f>
        <v>Ja</v>
      </c>
      <c r="N214" s="82" t="str">
        <f>IF(E214="- Choose from list -","Nej",IF(E214="","Nej","Ja"))</f>
        <v>Nej</v>
      </c>
      <c r="O214" s="133" t="str">
        <f t="shared" si="25"/>
        <v>Ja</v>
      </c>
      <c r="P214" s="137"/>
      <c r="Q214" s="137"/>
      <c r="R214" s="65"/>
      <c r="S214" s="2"/>
      <c r="T214" s="2"/>
      <c r="U214" s="2"/>
      <c r="V214" s="2"/>
      <c r="W214" s="2"/>
      <c r="X214" s="2"/>
      <c r="Y214" s="2"/>
      <c r="Z214" s="2"/>
      <c r="AA214" s="2"/>
      <c r="AB214" s="2"/>
      <c r="AD214" s="3"/>
    </row>
    <row r="215" spans="1:35" ht="15.75" customHeight="1" outlineLevel="1" x14ac:dyDescent="0.25">
      <c r="A215" s="26">
        <v>185</v>
      </c>
      <c r="B215" s="215" t="s">
        <v>345</v>
      </c>
      <c r="C215" s="215"/>
      <c r="D215" s="22"/>
      <c r="E215" s="39"/>
      <c r="F215" s="164" t="str">
        <f>Data!B47</f>
        <v/>
      </c>
      <c r="G215" s="22" t="s">
        <v>346</v>
      </c>
      <c r="H215" s="121"/>
      <c r="I215" s="130" t="s">
        <v>347</v>
      </c>
      <c r="J215" s="130" t="s">
        <v>348</v>
      </c>
      <c r="K215" s="131" t="str">
        <f>IF(E215="","",E215)</f>
        <v/>
      </c>
      <c r="L215" s="132"/>
      <c r="M215" s="133" t="str">
        <f>IFERROR((IF($C$3="Utensils",(VLOOKUP(I215,'Viktiga fält'!B:D,3,FALSE)),IF($C$3="Food",(VLOOKUP(I215,'Viktiga fält'!F:H,3,FALSE)),IF($C$3="Non Food",(VLOOKUP(I215,'Viktiga fält'!J:L,3,FALSE)),IF($C$3="Alcoholic beverages",(VLOOKUP(I215,'Viktiga fält'!N:P,3,FALSE)),IF($C$3="Fresh Fish",(VLOOKUP(I215,'Viktiga fält'!R:T,3,FALSE)),IF($C$3="Customer unique",(VLOOKUP(I215,'Viktiga fält'!V:X,3,FALSE)),""))))))),"")</f>
        <v>Ja</v>
      </c>
      <c r="N215" s="61" t="str">
        <f>IF(E215="","Nej","Ja")</f>
        <v>Nej</v>
      </c>
      <c r="O215" s="133" t="str">
        <f t="shared" si="25"/>
        <v>Ja</v>
      </c>
      <c r="P215" s="137"/>
      <c r="Q215" s="137"/>
      <c r="R215" s="65"/>
      <c r="S215" s="2"/>
      <c r="T215" s="2"/>
      <c r="U215" s="2"/>
      <c r="V215" s="2"/>
      <c r="W215" s="2"/>
      <c r="X215" s="2"/>
      <c r="Y215" s="2"/>
      <c r="Z215" s="2"/>
      <c r="AA215" s="2"/>
      <c r="AB215" s="2"/>
      <c r="AD215" s="3"/>
    </row>
    <row r="216" spans="1:35" ht="15.5" outlineLevel="1" x14ac:dyDescent="0.25">
      <c r="A216" s="26">
        <v>186</v>
      </c>
      <c r="B216" s="215" t="s">
        <v>349</v>
      </c>
      <c r="C216" s="215"/>
      <c r="D216" s="38"/>
      <c r="E216" s="79" t="s">
        <v>40</v>
      </c>
      <c r="F216" s="27"/>
      <c r="G216" s="27"/>
      <c r="H216" s="121"/>
      <c r="I216" s="143" t="s">
        <v>350</v>
      </c>
      <c r="J216" s="143" t="s">
        <v>351</v>
      </c>
      <c r="K216" s="131" t="str">
        <f>IF(E216="- Choose from list -","",IF(E216="","",E216))</f>
        <v/>
      </c>
      <c r="L216" s="132" t="s">
        <v>352</v>
      </c>
      <c r="M216" s="133" t="str">
        <f>IFERROR((IF($C$3="Utensils",(VLOOKUP(I216,'Viktiga fält'!B:D,3,FALSE)),IF($C$3="Food",(VLOOKUP(I216,'Viktiga fält'!F:H,3,FALSE)),IF($C$3="Non Food",(VLOOKUP(I216,'Viktiga fält'!J:L,3,FALSE)),IF($C$3="Alcoholic beverages",(VLOOKUP(I216,'Viktiga fält'!N:P,3,FALSE)),IF($C$3="Fresh Fish",(VLOOKUP(I216,'Viktiga fält'!R:T,3,FALSE)),IF($C$3="Customer unique",(VLOOKUP(I216,'Viktiga fält'!V:X,3,FALSE)),""))))))),"")</f>
        <v>Ja</v>
      </c>
      <c r="N216" s="82" t="str">
        <f>IF(E216="- Choose from list -","Nej",IF(E216="","Nej","Ja"))</f>
        <v>Nej</v>
      </c>
      <c r="O216" s="133" t="str">
        <f t="shared" si="25"/>
        <v>Ja</v>
      </c>
      <c r="P216" s="137"/>
      <c r="Q216" s="137"/>
      <c r="R216" s="65"/>
      <c r="S216" s="2"/>
      <c r="T216" s="2"/>
      <c r="U216" s="2"/>
      <c r="V216" s="2"/>
      <c r="W216" s="2"/>
      <c r="X216" s="2"/>
      <c r="Y216" s="2"/>
      <c r="Z216" s="2"/>
      <c r="AA216" s="2"/>
      <c r="AB216" s="2"/>
      <c r="AE216" s="3"/>
    </row>
    <row r="217" spans="1:35" ht="7.4" customHeight="1" outlineLevel="1" x14ac:dyDescent="0.25">
      <c r="A217" s="26">
        <v>187</v>
      </c>
      <c r="B217" s="25"/>
      <c r="C217" s="25"/>
      <c r="D217" s="25"/>
      <c r="E217" s="25"/>
      <c r="F217" s="27"/>
      <c r="G217" s="27"/>
      <c r="H217" s="121"/>
      <c r="I217" s="128"/>
      <c r="J217" s="128"/>
      <c r="K217" s="123"/>
      <c r="L217" s="123"/>
      <c r="M217" s="137" t="str">
        <f>IFERROR((IF($C$3="Utensils",(VLOOKUP(I217,'Viktiga fält'!B:D,3,FALSE)),IF($C$3="Food",(VLOOKUP(I217,'Viktiga fält'!F:H,3,FALSE)),IF($C$3="Non Food",(VLOOKUP(I217,'Viktiga fält'!J:L,3,FALSE)),IF($C$3="Alcoholic beverages",(VLOOKUP(I217,'Viktiga fält'!N:P,3,FALSE)),IF($C$3="Fresh Fish",(VLOOKUP(I217,'Viktiga fält'!R:T,3,FALSE)),IF($C$3="Customer unique",(VLOOKUP(I217,'Viktiga fält'!V:X,3,FALSE)),""))))))),"")</f>
        <v/>
      </c>
      <c r="N217" s="137"/>
      <c r="O217" s="137"/>
      <c r="P217" s="124"/>
      <c r="Q217" s="124"/>
      <c r="R217" s="62"/>
      <c r="S217" s="2"/>
      <c r="T217" s="2"/>
      <c r="U217" s="2"/>
      <c r="V217" s="2"/>
      <c r="W217" s="2"/>
      <c r="X217" s="2"/>
      <c r="Y217" s="2"/>
      <c r="Z217" s="2"/>
      <c r="AA217" s="2"/>
      <c r="AB217" s="2"/>
    </row>
    <row r="218" spans="1:35" ht="15.5" outlineLevel="1" x14ac:dyDescent="0.35">
      <c r="A218" s="26">
        <v>188</v>
      </c>
      <c r="B218" s="218" t="s">
        <v>353</v>
      </c>
      <c r="C218" s="218"/>
      <c r="D218" s="31"/>
      <c r="E218" s="40"/>
      <c r="F218" s="30"/>
      <c r="G218" s="30"/>
      <c r="H218" s="121"/>
      <c r="I218" s="122"/>
      <c r="J218" s="122"/>
      <c r="K218" s="135"/>
      <c r="L218" s="135"/>
      <c r="M218" s="137" t="str">
        <f>IFERROR((IF($C$3="Utensils",(VLOOKUP(I218,'Viktiga fält'!B:D,3,FALSE)),IF($C$3="Food",(VLOOKUP(I218,'Viktiga fält'!F:H,3,FALSE)),IF($C$3="Non Food",(VLOOKUP(I218,'Viktiga fält'!J:L,3,FALSE)),IF($C$3="Alcoholic beverages",(VLOOKUP(I218,'Viktiga fält'!N:P,3,FALSE)),IF($C$3="Fresh Fish",(VLOOKUP(I218,'Viktiga fält'!R:T,3,FALSE)),IF($C$3="Customer unique",(VLOOKUP(I218,'Viktiga fält'!V:X,3,FALSE)),""))))))),"")</f>
        <v/>
      </c>
      <c r="N218" s="137"/>
      <c r="O218" s="137"/>
      <c r="P218" s="150"/>
      <c r="Q218" s="150"/>
      <c r="R218" s="57"/>
      <c r="S218" s="2"/>
      <c r="T218" s="2"/>
      <c r="U218" s="2"/>
      <c r="V218" s="2"/>
      <c r="W218" s="2"/>
      <c r="X218" s="2"/>
      <c r="Y218" s="2"/>
      <c r="Z218" s="2"/>
      <c r="AA218" s="2"/>
      <c r="AB218" s="2"/>
      <c r="AC218" s="3"/>
    </row>
    <row r="219" spans="1:35" ht="7.4" customHeight="1" outlineLevel="1" x14ac:dyDescent="0.25">
      <c r="A219" s="26">
        <v>189</v>
      </c>
      <c r="B219" s="25"/>
      <c r="C219" s="25"/>
      <c r="D219" s="25"/>
      <c r="E219" s="25"/>
      <c r="F219" s="27"/>
      <c r="G219" s="27"/>
      <c r="H219" s="121"/>
      <c r="I219" s="128"/>
      <c r="J219" s="128"/>
      <c r="K219" s="123"/>
      <c r="L219" s="123"/>
      <c r="M219" s="137" t="str">
        <f>IFERROR((IF($C$3="Utensils",(VLOOKUP(I219,'Viktiga fält'!B:D,3,FALSE)),IF($C$3="Food",(VLOOKUP(I219,'Viktiga fält'!F:H,3,FALSE)),IF($C$3="Non Food",(VLOOKUP(I219,'Viktiga fält'!J:L,3,FALSE)),IF($C$3="Alcoholic beverages",(VLOOKUP(I219,'Viktiga fält'!N:P,3,FALSE)),IF($C$3="Fresh Fish",(VLOOKUP(I219,'Viktiga fält'!R:T,3,FALSE)),IF($C$3="Customer unique",(VLOOKUP(I219,'Viktiga fält'!V:X,3,FALSE)),""))))))),"")</f>
        <v/>
      </c>
      <c r="N219" s="137"/>
      <c r="O219" s="137"/>
      <c r="P219" s="124"/>
      <c r="Q219" s="124"/>
      <c r="R219" s="62"/>
      <c r="S219" s="2"/>
      <c r="T219" s="2"/>
      <c r="U219" s="2"/>
      <c r="V219" s="2"/>
      <c r="W219" s="2"/>
      <c r="X219" s="2"/>
      <c r="Y219" s="2"/>
      <c r="Z219" s="2"/>
      <c r="AA219" s="2"/>
      <c r="AB219" s="2"/>
    </row>
    <row r="220" spans="1:35" ht="15.75" customHeight="1" outlineLevel="1" x14ac:dyDescent="0.25">
      <c r="A220" s="26">
        <v>190</v>
      </c>
      <c r="B220" s="215" t="s">
        <v>354</v>
      </c>
      <c r="C220" s="215"/>
      <c r="D220" s="22"/>
      <c r="E220" s="21"/>
      <c r="F220" s="47" t="str">
        <f>IF(E220=(E221+E257),"OK","Not OK")</f>
        <v>OK</v>
      </c>
      <c r="G220" s="22" t="s">
        <v>355</v>
      </c>
      <c r="H220" s="121"/>
      <c r="I220" s="130" t="s">
        <v>356</v>
      </c>
      <c r="J220" s="130" t="s">
        <v>357</v>
      </c>
      <c r="K220" s="131" t="str">
        <f>IF(E220="","",E220)</f>
        <v/>
      </c>
      <c r="L220" s="132"/>
      <c r="M220" s="133" t="str">
        <f>IFERROR((IF($C$3="Utensils",(VLOOKUP(I220,'Viktiga fält'!B:D,3,FALSE)),IF($C$3="Food",(VLOOKUP(I220,'Viktiga fält'!F:H,3,FALSE)),IF($C$3="Non Food",(VLOOKUP(I220,'Viktiga fält'!J:L,3,FALSE)),IF($C$3="Alcoholic beverages",(VLOOKUP(I220,'Viktiga fält'!N:P,3,FALSE)),IF($C$3="Fresh Fish",(VLOOKUP(I220,'Viktiga fält'!R:T,3,FALSE)),IF($C$3="Customer unique",(VLOOKUP(I220,'Viktiga fält'!V:X,3,FALSE)),""))))))),"")</f>
        <v>Ja</v>
      </c>
      <c r="N220" s="61" t="str">
        <f>IF(E220="","Nej","Ja")</f>
        <v>Nej</v>
      </c>
      <c r="O220" s="133" t="str">
        <f t="shared" si="25"/>
        <v>Ja</v>
      </c>
      <c r="P220" s="137"/>
      <c r="Q220" s="137"/>
      <c r="R220" s="65"/>
      <c r="S220" s="2"/>
      <c r="T220" s="2"/>
      <c r="U220" s="2"/>
      <c r="V220" s="2"/>
      <c r="W220" s="2"/>
      <c r="X220" s="2"/>
      <c r="Y220" s="2"/>
      <c r="Z220" s="2"/>
      <c r="AA220" s="2"/>
      <c r="AB220" s="2"/>
      <c r="AE220" s="3"/>
    </row>
    <row r="221" spans="1:35" ht="15.75" customHeight="1" outlineLevel="1" x14ac:dyDescent="0.25">
      <c r="A221" s="26">
        <v>191</v>
      </c>
      <c r="B221" s="215" t="s">
        <v>358</v>
      </c>
      <c r="C221" s="215"/>
      <c r="D221" s="22"/>
      <c r="E221" s="21"/>
      <c r="F221" s="27"/>
      <c r="G221" s="27"/>
      <c r="H221" s="121"/>
      <c r="I221" s="130" t="s">
        <v>359</v>
      </c>
      <c r="J221" s="130" t="s">
        <v>360</v>
      </c>
      <c r="K221" s="131" t="str">
        <f>IF(E221="","",E221)</f>
        <v/>
      </c>
      <c r="L221" s="132"/>
      <c r="M221" s="133" t="str">
        <f>IFERROR((IF($C$3="Utensils",(VLOOKUP(I221,'Viktiga fält'!B:D,3,FALSE)),IF($C$3="Food",(VLOOKUP(I221,'Viktiga fält'!F:H,3,FALSE)),IF($C$3="Non Food",(VLOOKUP(I221,'Viktiga fält'!J:L,3,FALSE)),IF($C$3="Alcoholic beverages",(VLOOKUP(I221,'Viktiga fält'!N:P,3,FALSE)),IF($C$3="Fresh Fish",(VLOOKUP(I221,'Viktiga fält'!R:T,3,FALSE)),IF($C$3="Customer unique",(VLOOKUP(I221,'Viktiga fält'!V:X,3,FALSE)),""))))))),"")</f>
        <v>Ja</v>
      </c>
      <c r="N221" s="61" t="str">
        <f>IF(E221="","Nej","Ja")</f>
        <v>Nej</v>
      </c>
      <c r="O221" s="133" t="str">
        <f t="shared" si="25"/>
        <v>Ja</v>
      </c>
      <c r="P221" s="137"/>
      <c r="Q221" s="137"/>
      <c r="R221" s="65"/>
      <c r="S221" s="2"/>
      <c r="T221" s="2"/>
      <c r="U221" s="2"/>
      <c r="V221" s="2"/>
      <c r="W221" s="2"/>
      <c r="X221" s="2"/>
      <c r="Y221" s="2"/>
      <c r="Z221" s="2"/>
      <c r="AA221" s="2"/>
      <c r="AB221" s="2"/>
      <c r="AE221" s="3"/>
    </row>
    <row r="222" spans="1:35" ht="15.75" customHeight="1" outlineLevel="2" x14ac:dyDescent="0.25">
      <c r="A222" s="26">
        <v>192</v>
      </c>
      <c r="B222" s="215" t="s">
        <v>361</v>
      </c>
      <c r="C222" s="215"/>
      <c r="D222" s="22"/>
      <c r="E222" s="21"/>
      <c r="F222" s="27"/>
      <c r="G222" s="27"/>
      <c r="H222" s="121"/>
      <c r="I222" s="130" t="s">
        <v>359</v>
      </c>
      <c r="J222" s="130" t="s">
        <v>362</v>
      </c>
      <c r="K222" s="131" t="str">
        <f>IF(E222="","",E222)</f>
        <v/>
      </c>
      <c r="L222" s="132"/>
      <c r="M222" s="133" t="str">
        <f>IFERROR((IF($C$3="Utensils",(VLOOKUP(I222,'Viktiga fält'!B:D,3,FALSE)),IF($C$3="Food",(VLOOKUP(I222,'Viktiga fält'!F:H,3,FALSE)),IF($C$3="Non Food",(VLOOKUP(I222,'Viktiga fält'!J:L,3,FALSE)),IF($C$3="Alcoholic beverages",(VLOOKUP(I222,'Viktiga fält'!N:P,3,FALSE)),IF($C$3="Fresh Fish",(VLOOKUP(I222,'Viktiga fält'!R:T,3,FALSE)),IF($C$3="Customer unique",(VLOOKUP(I222,'Viktiga fält'!V:X,3,FALSE)),""))))))),"")</f>
        <v>Ja</v>
      </c>
      <c r="N222" s="61" t="str">
        <f>IF(E222="","Nej","Ja")</f>
        <v>Nej</v>
      </c>
      <c r="O222" s="133" t="str">
        <f t="shared" si="25"/>
        <v>Ja</v>
      </c>
      <c r="P222" s="137"/>
      <c r="Q222" s="137"/>
      <c r="R222" s="65"/>
      <c r="S222" s="2"/>
      <c r="T222" s="2"/>
      <c r="U222" s="2"/>
      <c r="V222" s="2"/>
      <c r="W222" s="2"/>
      <c r="X222" s="2"/>
      <c r="Y222" s="2"/>
      <c r="Z222" s="2"/>
      <c r="AA222" s="2"/>
      <c r="AB222" s="2"/>
      <c r="AE222" s="3"/>
    </row>
    <row r="223" spans="1:35" ht="15.75" customHeight="1" outlineLevel="1" x14ac:dyDescent="0.25">
      <c r="A223" s="26">
        <v>193</v>
      </c>
      <c r="B223" s="215" t="s">
        <v>363</v>
      </c>
      <c r="C223" s="215"/>
      <c r="D223" s="22"/>
      <c r="E223" s="21"/>
      <c r="F223" s="27"/>
      <c r="G223" s="27"/>
      <c r="H223" s="121"/>
      <c r="I223" s="130" t="s">
        <v>359</v>
      </c>
      <c r="J223" s="130" t="s">
        <v>364</v>
      </c>
      <c r="K223" s="131" t="str">
        <f>IF(E223="","",E223)</f>
        <v/>
      </c>
      <c r="L223" s="132"/>
      <c r="M223" s="133" t="str">
        <f>IFERROR((IF($C$3="Utensils",(VLOOKUP(I223,'Viktiga fält'!B:D,3,FALSE)),IF($C$3="Food",(VLOOKUP(I223,'Viktiga fält'!F:H,3,FALSE)),IF($C$3="Non Food",(VLOOKUP(I223,'Viktiga fält'!J:L,3,FALSE)),IF($C$3="Alcoholic beverages",(VLOOKUP(I223,'Viktiga fält'!N:P,3,FALSE)),IF($C$3="Fresh Fish",(VLOOKUP(I223,'Viktiga fält'!R:T,3,FALSE)),IF($C$3="Customer unique",(VLOOKUP(I223,'Viktiga fält'!V:X,3,FALSE)),""))))))),"")</f>
        <v>Ja</v>
      </c>
      <c r="N223" s="61" t="str">
        <f>IF(E223="","Nej","Ja")</f>
        <v>Nej</v>
      </c>
      <c r="O223" s="133" t="str">
        <f t="shared" si="25"/>
        <v>Ja</v>
      </c>
      <c r="P223" s="137"/>
      <c r="Q223" s="137"/>
      <c r="R223" s="65"/>
      <c r="S223" s="2"/>
      <c r="T223" s="2"/>
      <c r="U223" s="2"/>
      <c r="V223" s="2"/>
      <c r="W223" s="2"/>
      <c r="X223" s="2"/>
      <c r="Y223" s="2"/>
      <c r="Z223" s="2"/>
      <c r="AA223" s="2"/>
      <c r="AB223" s="2"/>
      <c r="AE223" s="3"/>
    </row>
    <row r="224" spans="1:35" ht="31.5" customHeight="1" outlineLevel="1" x14ac:dyDescent="0.25">
      <c r="A224" s="26">
        <v>194</v>
      </c>
      <c r="B224" s="215" t="s">
        <v>365</v>
      </c>
      <c r="C224" s="215"/>
      <c r="D224" s="22"/>
      <c r="E224" s="79" t="s">
        <v>40</v>
      </c>
      <c r="F224" s="27"/>
      <c r="G224" s="22" t="s">
        <v>366</v>
      </c>
      <c r="H224" s="121"/>
      <c r="I224" s="130" t="s">
        <v>367</v>
      </c>
      <c r="J224" s="130" t="s">
        <v>368</v>
      </c>
      <c r="K224" s="131" t="str">
        <f>IF(E224="- Choose from list -","",IF(E224="","",VLOOKUP(E224,VER!C:D,2,0)))</f>
        <v/>
      </c>
      <c r="L224" s="132" t="s">
        <v>69</v>
      </c>
      <c r="M224" s="133" t="str">
        <f>IFERROR((IF($C$3="Utensils",(VLOOKUP(I224,'Viktiga fält'!B:D,3,FALSE)),IF($C$3="Food",(VLOOKUP(I224,'Viktiga fält'!F:H,3,FALSE)),IF($C$3="Non Food",(VLOOKUP(I224,'Viktiga fält'!J:L,3,FALSE)),IF($C$3="Alcoholic beverages",(VLOOKUP(I224,'Viktiga fält'!N:P,3,FALSE)),IF($C$3="Fresh Fish",(VLOOKUP(I224,'Viktiga fält'!R:T,3,FALSE)),IF($C$3="Customer unique",(VLOOKUP(I224,'Viktiga fält'!V:X,3,FALSE)),""))))))),"")</f>
        <v>Ja</v>
      </c>
      <c r="N224" s="82" t="str">
        <f>IF(E224="- Choose from list -","Nej",IF(E224="","Nej","Ja"))</f>
        <v>Nej</v>
      </c>
      <c r="O224" s="133" t="str">
        <f t="shared" si="25"/>
        <v>Ja</v>
      </c>
      <c r="P224" s="137"/>
      <c r="Q224" s="137"/>
      <c r="R224" s="65"/>
      <c r="S224" s="2"/>
      <c r="T224" s="2"/>
      <c r="U224" s="2"/>
      <c r="V224" s="2"/>
      <c r="W224" s="2"/>
      <c r="X224" s="2"/>
      <c r="Y224" s="2"/>
      <c r="Z224" s="2"/>
      <c r="AA224" s="2"/>
      <c r="AB224" s="2"/>
      <c r="AC224" s="3"/>
      <c r="AF224" s="3"/>
      <c r="AI224" s="3"/>
    </row>
    <row r="225" spans="1:31" ht="31.5" customHeight="1" outlineLevel="2" x14ac:dyDescent="0.25">
      <c r="A225" s="26">
        <v>195</v>
      </c>
      <c r="B225" s="215" t="s">
        <v>369</v>
      </c>
      <c r="C225" s="215"/>
      <c r="D225" s="22"/>
      <c r="E225" s="21"/>
      <c r="F225" s="27"/>
      <c r="G225" s="22" t="s">
        <v>370</v>
      </c>
      <c r="H225" s="121"/>
      <c r="I225" s="130" t="s">
        <v>371</v>
      </c>
      <c r="J225" s="130" t="s">
        <v>372</v>
      </c>
      <c r="K225" s="131" t="str">
        <f>IF(E225="","",E225)</f>
        <v/>
      </c>
      <c r="L225" s="132"/>
      <c r="M225" s="133" t="str">
        <f>IFERROR((IF($C$3="Utensils",(VLOOKUP(I225,'Viktiga fält'!B:D,3,FALSE)),IF($C$3="Food",(VLOOKUP(I225,'Viktiga fält'!F:H,3,FALSE)),IF($C$3="Non Food",(VLOOKUP(I225,'Viktiga fält'!J:L,3,FALSE)),IF($C$3="Alcoholic beverages",(VLOOKUP(I225,'Viktiga fält'!N:P,3,FALSE)),IF($C$3="Fresh Fish",(VLOOKUP(I225,'Viktiga fält'!R:T,3,FALSE)),IF($C$3="Customer unique",(VLOOKUP(I225,'Viktiga fält'!V:X,3,FALSE)),""))))))),"")</f>
        <v/>
      </c>
      <c r="N225" s="61" t="str">
        <f>IF(E225="","Nej","Ja")</f>
        <v>Nej</v>
      </c>
      <c r="O225" s="133" t="str">
        <f t="shared" si="25"/>
        <v>Nej</v>
      </c>
      <c r="P225" s="137"/>
      <c r="Q225" s="137"/>
      <c r="R225" s="65"/>
      <c r="S225" s="2"/>
      <c r="T225" s="2"/>
      <c r="U225" s="2"/>
      <c r="V225" s="2"/>
      <c r="W225" s="2"/>
      <c r="X225" s="2"/>
      <c r="Y225" s="2"/>
      <c r="Z225" s="2"/>
      <c r="AA225" s="2"/>
      <c r="AB225" s="2"/>
      <c r="AC225" s="3"/>
    </row>
    <row r="226" spans="1:31" ht="31.5" customHeight="1" outlineLevel="2" x14ac:dyDescent="0.25">
      <c r="A226" s="26">
        <v>196</v>
      </c>
      <c r="B226" s="215" t="s">
        <v>373</v>
      </c>
      <c r="C226" s="215"/>
      <c r="D226" s="38"/>
      <c r="E226" s="79" t="s">
        <v>40</v>
      </c>
      <c r="F226" s="27"/>
      <c r="G226" s="22" t="s">
        <v>374</v>
      </c>
      <c r="H226" s="121"/>
      <c r="I226" s="130" t="s">
        <v>375</v>
      </c>
      <c r="J226" s="130" t="s">
        <v>376</v>
      </c>
      <c r="K226" s="131" t="str">
        <f>IF(E226="- Choose from list -","",IF(E226="","",VLOOKUP(E226,VER!C:D,2,0)))</f>
        <v/>
      </c>
      <c r="L226" s="132" t="s">
        <v>69</v>
      </c>
      <c r="M226" s="133" t="str">
        <f>IFERROR((IF($C$3="Utensils",(VLOOKUP(I226,'Viktiga fält'!B:D,3,FALSE)),IF($C$3="Food",(VLOOKUP(I226,'Viktiga fält'!F:H,3,FALSE)),IF($C$3="Non Food",(VLOOKUP(I226,'Viktiga fält'!J:L,3,FALSE)),IF($C$3="Alcoholic beverages",(VLOOKUP(I226,'Viktiga fält'!N:P,3,FALSE)),IF($C$3="Fresh Fish",(VLOOKUP(I226,'Viktiga fält'!R:T,3,FALSE)),IF($C$3="Customer unique",(VLOOKUP(I226,'Viktiga fält'!V:X,3,FALSE)),""))))))),"")</f>
        <v>Ja</v>
      </c>
      <c r="N226" s="82" t="str">
        <f>IF(E226="- Choose from list -","Nej",IF(E226="","Nej","Ja"))</f>
        <v>Nej</v>
      </c>
      <c r="O226" s="133" t="str">
        <f t="shared" si="25"/>
        <v>Ja</v>
      </c>
      <c r="P226" s="137"/>
      <c r="Q226" s="137"/>
      <c r="R226" s="65"/>
      <c r="S226" s="2"/>
      <c r="T226" s="2"/>
      <c r="U226" s="2"/>
      <c r="V226" s="2"/>
      <c r="W226" s="2"/>
      <c r="X226" s="2"/>
      <c r="Y226" s="2"/>
      <c r="Z226" s="2"/>
      <c r="AA226" s="2"/>
      <c r="AB226" s="2"/>
      <c r="AE226" s="3"/>
    </row>
    <row r="227" spans="1:31" ht="47.25" customHeight="1" outlineLevel="2" x14ac:dyDescent="0.25">
      <c r="A227" s="26">
        <v>197</v>
      </c>
      <c r="B227" s="215" t="s">
        <v>377</v>
      </c>
      <c r="C227" s="215"/>
      <c r="D227" s="38"/>
      <c r="E227" s="36"/>
      <c r="F227" s="27"/>
      <c r="G227" s="22" t="s">
        <v>378</v>
      </c>
      <c r="H227" s="121"/>
      <c r="I227" s="130" t="s">
        <v>379</v>
      </c>
      <c r="J227" s="130" t="s">
        <v>380</v>
      </c>
      <c r="K227" s="131" t="str">
        <f>IF(E227="","",E227)</f>
        <v/>
      </c>
      <c r="L227" s="132"/>
      <c r="M227" s="133" t="str">
        <f>IFERROR((IF($C$3="Utensils",(VLOOKUP(I227,'Viktiga fält'!B:D,3,FALSE)),IF($C$3="Food",(VLOOKUP(I227,'Viktiga fält'!F:H,3,FALSE)),IF($C$3="Non Food",(VLOOKUP(I227,'Viktiga fält'!J:L,3,FALSE)),IF($C$3="Alcoholic beverages",(VLOOKUP(I227,'Viktiga fält'!N:P,3,FALSE)),IF($C$3="Fresh Fish",(VLOOKUP(I227,'Viktiga fält'!R:T,3,FALSE)),IF($C$3="Customer unique",(VLOOKUP(I227,'Viktiga fält'!V:X,3,FALSE)),""))))))),"")</f>
        <v/>
      </c>
      <c r="N227" s="61" t="str">
        <f>IF(E227="","Nej","Ja")</f>
        <v>Nej</v>
      </c>
      <c r="O227" s="133" t="str">
        <f t="shared" si="25"/>
        <v>Nej</v>
      </c>
      <c r="P227" s="137"/>
      <c r="Q227" s="137"/>
      <c r="R227" s="65"/>
      <c r="S227" s="2"/>
      <c r="T227" s="2"/>
      <c r="U227" s="2"/>
      <c r="V227" s="2"/>
      <c r="W227" s="2"/>
      <c r="X227" s="2"/>
      <c r="Y227" s="2"/>
      <c r="Z227" s="2"/>
      <c r="AA227" s="2"/>
      <c r="AB227" s="2"/>
      <c r="AE227" s="3"/>
    </row>
    <row r="228" spans="1:31" ht="31.5" customHeight="1" outlineLevel="2" x14ac:dyDescent="0.25">
      <c r="A228" s="26">
        <v>198</v>
      </c>
      <c r="B228" s="215" t="s">
        <v>381</v>
      </c>
      <c r="C228" s="215"/>
      <c r="D228" s="38"/>
      <c r="E228" s="36"/>
      <c r="F228" s="27"/>
      <c r="G228" s="22" t="s">
        <v>382</v>
      </c>
      <c r="H228" s="121"/>
      <c r="I228" s="130" t="s">
        <v>383</v>
      </c>
      <c r="J228" s="130" t="s">
        <v>384</v>
      </c>
      <c r="K228" s="131" t="str">
        <f>IF(E228="","",E228)</f>
        <v/>
      </c>
      <c r="L228" s="132"/>
      <c r="M228" s="133" t="str">
        <f>IFERROR((IF($C$3="Utensils",(VLOOKUP(I228,'Viktiga fält'!B:D,3,FALSE)),IF($C$3="Food",(VLOOKUP(I228,'Viktiga fält'!F:H,3,FALSE)),IF($C$3="Non Food",(VLOOKUP(I228,'Viktiga fält'!J:L,3,FALSE)),IF($C$3="Alcoholic beverages",(VLOOKUP(I228,'Viktiga fält'!N:P,3,FALSE)),IF($C$3="Fresh Fish",(VLOOKUP(I228,'Viktiga fält'!R:T,3,FALSE)),IF($C$3="Customer unique",(VLOOKUP(I228,'Viktiga fält'!V:X,3,FALSE)),""))))))),"")</f>
        <v/>
      </c>
      <c r="N228" s="61" t="str">
        <f>IF(E228="","Nej","Ja")</f>
        <v>Nej</v>
      </c>
      <c r="O228" s="133" t="str">
        <f t="shared" si="25"/>
        <v>Nej</v>
      </c>
      <c r="P228" s="137"/>
      <c r="Q228" s="137"/>
      <c r="R228" s="65"/>
      <c r="S228" s="2"/>
      <c r="T228" s="2"/>
      <c r="U228" s="2"/>
      <c r="V228" s="2"/>
      <c r="W228" s="2"/>
      <c r="X228" s="2"/>
      <c r="Y228" s="2"/>
      <c r="Z228" s="2"/>
      <c r="AA228" s="2"/>
      <c r="AB228" s="2"/>
      <c r="AE228" s="3"/>
    </row>
    <row r="229" spans="1:31" ht="16" customHeight="1" outlineLevel="1" x14ac:dyDescent="0.25">
      <c r="A229" s="26">
        <v>199</v>
      </c>
      <c r="B229" s="25"/>
      <c r="C229" s="25"/>
      <c r="D229" s="25"/>
      <c r="E229" s="25"/>
      <c r="F229" s="27"/>
      <c r="G229" s="27"/>
      <c r="H229" s="121"/>
      <c r="I229" s="128"/>
      <c r="J229" s="128"/>
      <c r="K229" s="123"/>
      <c r="L229" s="123"/>
      <c r="M229" s="137" t="str">
        <f>IFERROR((IF($C$3="Utensils",(VLOOKUP(I229,'Viktiga fält'!B:D,3,FALSE)),IF($C$3="Food",(VLOOKUP(I229,'Viktiga fält'!F:H,3,FALSE)),IF($C$3="Non Food",(VLOOKUP(I229,'Viktiga fält'!J:L,3,FALSE)),IF($C$3="Alcoholic beverages",(VLOOKUP(I229,'Viktiga fält'!N:P,3,FALSE)),IF($C$3="Fresh Fish",(VLOOKUP(I229,'Viktiga fält'!R:T,3,FALSE)),IF($C$3="Customer unique",(VLOOKUP(I229,'Viktiga fält'!V:X,3,FALSE)),""))))))),"")</f>
        <v/>
      </c>
      <c r="N229" s="65"/>
      <c r="O229" s="137"/>
      <c r="P229" s="124"/>
      <c r="Q229" s="124"/>
      <c r="R229" s="62"/>
      <c r="S229" s="2"/>
      <c r="T229" s="2"/>
      <c r="U229" s="2"/>
      <c r="V229" s="2"/>
      <c r="W229" s="2"/>
      <c r="X229" s="2"/>
      <c r="Y229" s="2"/>
      <c r="Z229" s="2"/>
      <c r="AA229" s="2"/>
      <c r="AB229" s="2"/>
    </row>
    <row r="230" spans="1:31" ht="15.5" outlineLevel="1" x14ac:dyDescent="0.35">
      <c r="A230" s="26">
        <v>200</v>
      </c>
      <c r="B230" s="218" t="s">
        <v>385</v>
      </c>
      <c r="C230" s="218"/>
      <c r="D230" s="31"/>
      <c r="E230" s="40"/>
      <c r="F230" s="30"/>
      <c r="G230" s="30"/>
      <c r="H230" s="121"/>
      <c r="I230" s="122"/>
      <c r="J230" s="122"/>
      <c r="K230" s="135"/>
      <c r="L230" s="135"/>
      <c r="M230" s="137" t="str">
        <f>IFERROR((IF($C$3="Utensils",(VLOOKUP(I230,'Viktiga fält'!B:D,3,FALSE)),IF($C$3="Food",(VLOOKUP(I230,'Viktiga fält'!F:H,3,FALSE)),IF($C$3="Non Food",(VLOOKUP(I230,'Viktiga fält'!J:L,3,FALSE)),IF($C$3="Alcoholic beverages",(VLOOKUP(I230,'Viktiga fält'!N:P,3,FALSE)),IF($C$3="Fresh Fish",(VLOOKUP(I230,'Viktiga fält'!R:T,3,FALSE)),IF($C$3="Customer unique",(VLOOKUP(I230,'Viktiga fält'!V:X,3,FALSE)),""))))))),"")</f>
        <v/>
      </c>
      <c r="N230" s="65"/>
      <c r="O230" s="137"/>
      <c r="P230" s="150"/>
      <c r="Q230" s="150"/>
      <c r="R230" s="57"/>
      <c r="S230" s="2"/>
      <c r="T230" s="2"/>
      <c r="U230" s="2"/>
      <c r="V230" s="2"/>
      <c r="W230" s="2"/>
      <c r="X230" s="2"/>
      <c r="Y230" s="2"/>
      <c r="Z230" s="2"/>
      <c r="AA230" s="2"/>
      <c r="AB230" s="2"/>
      <c r="AC230" s="3"/>
    </row>
    <row r="231" spans="1:31" ht="7.4" customHeight="1" outlineLevel="1" x14ac:dyDescent="0.25">
      <c r="A231" s="26">
        <v>201</v>
      </c>
      <c r="B231" s="25"/>
      <c r="C231" s="25"/>
      <c r="D231" s="25"/>
      <c r="E231" s="25"/>
      <c r="F231" s="27"/>
      <c r="G231" s="27"/>
      <c r="H231" s="121"/>
      <c r="I231" s="128"/>
      <c r="J231" s="128"/>
      <c r="K231" s="123"/>
      <c r="L231" s="123"/>
      <c r="M231" s="137" t="str">
        <f>IFERROR((IF($C$3="Utensils",(VLOOKUP(I231,'Viktiga fält'!B:D,3,FALSE)),IF($C$3="Food",(VLOOKUP(I231,'Viktiga fält'!F:H,3,FALSE)),IF($C$3="Non Food",(VLOOKUP(I231,'Viktiga fält'!J:L,3,FALSE)),IF($C$3="Alcoholic beverages",(VLOOKUP(I231,'Viktiga fält'!N:P,3,FALSE)),IF($C$3="Fresh Fish",(VLOOKUP(I231,'Viktiga fält'!R:T,3,FALSE)),IF($C$3="Customer unique",(VLOOKUP(I231,'Viktiga fält'!V:X,3,FALSE)),""))))))),"")</f>
        <v/>
      </c>
      <c r="N231" s="65"/>
      <c r="O231" s="137"/>
      <c r="P231" s="124"/>
      <c r="Q231" s="124"/>
      <c r="R231" s="62"/>
      <c r="S231" s="2"/>
      <c r="T231" s="2"/>
      <c r="U231" s="2"/>
      <c r="V231" s="2"/>
      <c r="W231" s="2"/>
      <c r="X231" s="2"/>
      <c r="Y231" s="2"/>
      <c r="Z231" s="2"/>
      <c r="AA231" s="2"/>
      <c r="AB231" s="2"/>
    </row>
    <row r="232" spans="1:31" ht="15.75" customHeight="1" outlineLevel="1" x14ac:dyDescent="0.25">
      <c r="A232" s="26">
        <v>202</v>
      </c>
      <c r="B232" s="54" t="s">
        <v>386</v>
      </c>
      <c r="C232" s="54"/>
      <c r="D232" s="38"/>
      <c r="E232" s="21"/>
      <c r="F232" s="27"/>
      <c r="G232" s="112" t="s">
        <v>387</v>
      </c>
      <c r="H232" s="121"/>
      <c r="I232" s="130" t="s">
        <v>388</v>
      </c>
      <c r="J232" s="130" t="s">
        <v>389</v>
      </c>
      <c r="K232" s="131" t="str">
        <f>IF(E232="","",E232)</f>
        <v/>
      </c>
      <c r="L232" s="132"/>
      <c r="M232" s="133" t="str">
        <f>IFERROR((IF($C$3="Utensils",(VLOOKUP(I232,'Viktiga fält'!B:D,3,FALSE)),IF($C$3="Food",(VLOOKUP(I232,'Viktiga fält'!F:H,3,FALSE)),IF($C$3="Non Food",(VLOOKUP(I232,'Viktiga fält'!J:L,3,FALSE)),IF($C$3="Alcoholic beverages",(VLOOKUP(I232,'Viktiga fält'!N:P,3,FALSE)),IF($C$3="Fresh Fish",(VLOOKUP(I232,'Viktiga fält'!R:T,3,FALSE)),IF($C$3="Customer unique",(VLOOKUP(I232,'Viktiga fält'!V:X,3,FALSE)),""))))))),"")</f>
        <v>Ja</v>
      </c>
      <c r="N232" s="61" t="str">
        <f>IF(E232="","Nej","Ja")</f>
        <v>Nej</v>
      </c>
      <c r="O232" s="133" t="str">
        <f t="shared" si="25"/>
        <v>Ja</v>
      </c>
      <c r="P232" s="137"/>
      <c r="Q232" s="137"/>
      <c r="R232" s="65"/>
      <c r="S232" s="2"/>
      <c r="T232" s="2"/>
      <c r="U232" s="2"/>
      <c r="V232" s="2"/>
      <c r="W232" s="2"/>
      <c r="X232" s="2"/>
      <c r="Y232" s="2"/>
      <c r="Z232" s="2"/>
      <c r="AA232" s="2"/>
      <c r="AB232" s="2"/>
      <c r="AE232" s="3"/>
    </row>
    <row r="233" spans="1:31" ht="15.75" customHeight="1" outlineLevel="1" x14ac:dyDescent="0.25">
      <c r="A233" s="26">
        <v>203</v>
      </c>
      <c r="B233" s="54" t="s">
        <v>390</v>
      </c>
      <c r="C233" s="54"/>
      <c r="D233" s="38"/>
      <c r="E233" s="21"/>
      <c r="F233" s="27"/>
      <c r="G233" s="53" t="s">
        <v>391</v>
      </c>
      <c r="H233" s="106"/>
      <c r="I233" s="130" t="s">
        <v>392</v>
      </c>
      <c r="J233" s="130" t="s">
        <v>393</v>
      </c>
      <c r="K233" s="131" t="str">
        <f>IF(E233="","",E233)</f>
        <v/>
      </c>
      <c r="L233" s="132"/>
      <c r="M233" s="133" t="str">
        <f>IFERROR((IF($C$3="Utensils",(VLOOKUP(I233,'Viktiga fält'!B:D,3,FALSE)),IF($C$3="Food",(VLOOKUP(I233,'Viktiga fält'!F:H,3,FALSE)),IF($C$3="Non Food",(VLOOKUP(I233,'Viktiga fält'!J:L,3,FALSE)),IF($C$3="Alcoholic beverages",(VLOOKUP(I233,'Viktiga fält'!N:P,3,FALSE)),IF($C$3="Fresh Fish",(VLOOKUP(I233,'Viktiga fält'!R:T,3,FALSE)),IF($C$3="Customer unique",(VLOOKUP(I233,'Viktiga fält'!V:X,3,FALSE)),""))))))),"")</f>
        <v>Ja</v>
      </c>
      <c r="N233" s="61" t="str">
        <f>IF(E233="","Nej","Ja")</f>
        <v>Nej</v>
      </c>
      <c r="O233" s="133" t="str">
        <f t="shared" si="25"/>
        <v>Ja</v>
      </c>
      <c r="P233" s="137"/>
      <c r="Q233" s="137"/>
      <c r="R233" s="65"/>
      <c r="S233" s="2"/>
      <c r="T233" s="2"/>
      <c r="U233" s="2"/>
      <c r="V233" s="2"/>
      <c r="W233" s="2"/>
      <c r="X233" s="2"/>
      <c r="Y233" s="2"/>
      <c r="Z233" s="2"/>
      <c r="AA233" s="2"/>
      <c r="AB233" s="2"/>
      <c r="AE233" s="3"/>
    </row>
    <row r="234" spans="1:31" ht="15.75" customHeight="1" outlineLevel="1" x14ac:dyDescent="0.25">
      <c r="A234" s="26">
        <v>204</v>
      </c>
      <c r="B234" s="54" t="s">
        <v>394</v>
      </c>
      <c r="C234" s="54"/>
      <c r="D234" s="38"/>
      <c r="E234" s="21"/>
      <c r="F234" s="27"/>
      <c r="G234" s="27"/>
      <c r="H234" s="121"/>
      <c r="I234" s="130" t="s">
        <v>395</v>
      </c>
      <c r="J234" s="130" t="s">
        <v>396</v>
      </c>
      <c r="K234" s="131" t="str">
        <f>IF(E234="","",E234)</f>
        <v/>
      </c>
      <c r="L234" s="132"/>
      <c r="M234" s="133" t="str">
        <f>IFERROR((IF($C$3="Utensils",(VLOOKUP(I234,'Viktiga fält'!B:D,3,FALSE)),IF($C$3="Food",(VLOOKUP(I234,'Viktiga fält'!F:H,3,FALSE)),IF($C$3="Non Food",(VLOOKUP(I234,'Viktiga fält'!J:L,3,FALSE)),IF($C$3="Alcoholic beverages",(VLOOKUP(I234,'Viktiga fält'!N:P,3,FALSE)),IF($C$3="Fresh Fish",(VLOOKUP(I234,'Viktiga fält'!R:T,3,FALSE)),IF($C$3="Customer unique",(VLOOKUP(I234,'Viktiga fält'!V:X,3,FALSE)),""))))))),"")</f>
        <v>Ja</v>
      </c>
      <c r="N234" s="61" t="str">
        <f>IF(E234="","Nej","Ja")</f>
        <v>Nej</v>
      </c>
      <c r="O234" s="133" t="str">
        <f t="shared" si="25"/>
        <v>Ja</v>
      </c>
      <c r="P234" s="137"/>
      <c r="Q234" s="137"/>
      <c r="R234" s="65"/>
      <c r="S234" s="2"/>
      <c r="T234" s="2"/>
      <c r="U234" s="2"/>
      <c r="V234" s="2"/>
      <c r="W234" s="2"/>
      <c r="X234" s="2"/>
      <c r="Y234" s="2"/>
      <c r="Z234" s="2"/>
      <c r="AA234" s="2"/>
      <c r="AB234" s="2"/>
      <c r="AE234" s="3"/>
    </row>
    <row r="235" spans="1:31" ht="15.75" customHeight="1" outlineLevel="1" x14ac:dyDescent="0.25">
      <c r="A235" s="26">
        <v>205</v>
      </c>
      <c r="B235" s="214" t="s">
        <v>397</v>
      </c>
      <c r="C235" s="214"/>
      <c r="D235" s="22"/>
      <c r="E235" s="21"/>
      <c r="F235" s="27"/>
      <c r="G235" s="27"/>
      <c r="H235" s="121"/>
      <c r="I235" s="130" t="s">
        <v>398</v>
      </c>
      <c r="J235" s="130" t="s">
        <v>399</v>
      </c>
      <c r="K235" s="131" t="str">
        <f>IF(E235="","",E235)</f>
        <v/>
      </c>
      <c r="L235" s="132"/>
      <c r="M235" s="133" t="str">
        <f>IFERROR((IF($C$3="Utensils",(VLOOKUP(I235,'Viktiga fält'!B:D,3,FALSE)),IF($C$3="Food",(VLOOKUP(I235,'Viktiga fält'!F:H,3,FALSE)),IF($C$3="Non Food",(VLOOKUP(I235,'Viktiga fält'!J:L,3,FALSE)),IF($C$3="Alcoholic beverages",(VLOOKUP(I235,'Viktiga fält'!N:P,3,FALSE)),IF($C$3="Fresh Fish",(VLOOKUP(I235,'Viktiga fält'!R:T,3,FALSE)),IF($C$3="Customer unique",(VLOOKUP(I235,'Viktiga fält'!V:X,3,FALSE)),""))))))),"")</f>
        <v>Ja</v>
      </c>
      <c r="N235" s="61" t="str">
        <f>IF(E235="","Nej","Ja")</f>
        <v>Nej</v>
      </c>
      <c r="O235" s="133" t="str">
        <f t="shared" si="25"/>
        <v>Ja</v>
      </c>
      <c r="P235" s="137"/>
      <c r="Q235" s="137"/>
      <c r="R235" s="65"/>
      <c r="S235" s="2"/>
      <c r="T235" s="2"/>
      <c r="U235" s="2"/>
      <c r="V235" s="2"/>
      <c r="W235" s="2"/>
      <c r="X235" s="2"/>
      <c r="Y235" s="2"/>
      <c r="Z235" s="2"/>
      <c r="AA235" s="2"/>
      <c r="AB235" s="2"/>
      <c r="AE235" s="3"/>
    </row>
    <row r="236" spans="1:31" ht="15.75" customHeight="1" outlineLevel="2" x14ac:dyDescent="0.25">
      <c r="A236" s="26">
        <v>206</v>
      </c>
      <c r="B236" s="214" t="s">
        <v>400</v>
      </c>
      <c r="C236" s="214"/>
      <c r="D236" s="22"/>
      <c r="E236" s="79" t="s">
        <v>40</v>
      </c>
      <c r="F236" s="27"/>
      <c r="G236" s="27"/>
      <c r="H236" s="121"/>
      <c r="I236" s="130" t="s">
        <v>401</v>
      </c>
      <c r="J236" s="130" t="s">
        <v>402</v>
      </c>
      <c r="K236" s="131" t="str">
        <f>IF(E236="- Choose from list -","",IF(E236="","",VLOOKUP(E236,VER!C:D,2,0)))</f>
        <v/>
      </c>
      <c r="L236" s="132" t="s">
        <v>69</v>
      </c>
      <c r="M236" s="133" t="str">
        <f>IFERROR((IF($C$3="Utensils",(VLOOKUP(I236,'Viktiga fält'!B:D,3,FALSE)),IF($C$3="Food",(VLOOKUP(I236,'Viktiga fält'!F:H,3,FALSE)),IF($C$3="Non Food",(VLOOKUP(I236,'Viktiga fält'!J:L,3,FALSE)),IF($C$3="Alcoholic beverages",(VLOOKUP(I236,'Viktiga fält'!N:P,3,FALSE)),IF($C$3="Fresh Fish",(VLOOKUP(I236,'Viktiga fält'!R:T,3,FALSE)),IF($C$3="Customer unique",(VLOOKUP(I236,'Viktiga fält'!V:X,3,FALSE)),""))))))),"")</f>
        <v/>
      </c>
      <c r="N236" s="82" t="str">
        <f>IF(E236="- Choose from list -","Nej",IF(E236="","Nej","Ja"))</f>
        <v>Nej</v>
      </c>
      <c r="O236" s="133" t="str">
        <f t="shared" si="25"/>
        <v>Nej</v>
      </c>
      <c r="P236" s="137"/>
      <c r="Q236" s="137"/>
      <c r="R236" s="65"/>
      <c r="S236" s="2"/>
      <c r="T236" s="2"/>
      <c r="U236" s="2"/>
      <c r="V236" s="2"/>
      <c r="W236" s="2"/>
      <c r="X236" s="2"/>
      <c r="Y236" s="2"/>
      <c r="Z236" s="2"/>
      <c r="AA236" s="2"/>
      <c r="AB236" s="2"/>
      <c r="AE236" s="3"/>
    </row>
    <row r="237" spans="1:31" ht="15.75" customHeight="1" outlineLevel="2" x14ac:dyDescent="0.25">
      <c r="A237" s="26">
        <v>207</v>
      </c>
      <c r="B237" s="54" t="s">
        <v>403</v>
      </c>
      <c r="C237" s="54"/>
      <c r="D237" s="22"/>
      <c r="E237" s="21"/>
      <c r="F237" s="27"/>
      <c r="G237" s="27"/>
      <c r="H237" s="121"/>
      <c r="I237" s="130" t="s">
        <v>404</v>
      </c>
      <c r="J237" s="130" t="s">
        <v>405</v>
      </c>
      <c r="K237" s="131" t="str">
        <f>IF(E237="","",E237)</f>
        <v/>
      </c>
      <c r="L237" s="132"/>
      <c r="M237" s="133" t="str">
        <f>IFERROR((IF($C$3="Utensils",(VLOOKUP(I237,'Viktiga fält'!B:D,3,FALSE)),IF($C$3="Food",(VLOOKUP(I237,'Viktiga fält'!F:H,3,FALSE)),IF($C$3="Non Food",(VLOOKUP(I237,'Viktiga fält'!J:L,3,FALSE)),IF($C$3="Alcoholic beverages",(VLOOKUP(I237,'Viktiga fält'!N:P,3,FALSE)),IF($C$3="Fresh Fish",(VLOOKUP(I237,'Viktiga fält'!R:T,3,FALSE)),IF($C$3="Customer unique",(VLOOKUP(I237,'Viktiga fält'!V:X,3,FALSE)),""))))))),"")</f>
        <v/>
      </c>
      <c r="N237" s="61" t="str">
        <f>IF(E237="","Nej","Ja")</f>
        <v>Nej</v>
      </c>
      <c r="O237" s="133" t="str">
        <f t="shared" si="25"/>
        <v>Nej</v>
      </c>
      <c r="P237" s="137"/>
      <c r="Q237" s="137"/>
      <c r="R237" s="65"/>
      <c r="S237" s="2"/>
      <c r="T237" s="2"/>
      <c r="U237" s="2"/>
      <c r="V237" s="2"/>
      <c r="W237" s="2"/>
      <c r="X237" s="2"/>
      <c r="Y237" s="2"/>
      <c r="Z237" s="2"/>
      <c r="AA237" s="2"/>
      <c r="AB237" s="2"/>
      <c r="AE237" s="3"/>
    </row>
    <row r="238" spans="1:31" ht="15.75" customHeight="1" outlineLevel="2" x14ac:dyDescent="0.25">
      <c r="A238" s="26">
        <v>208</v>
      </c>
      <c r="B238" s="54" t="s">
        <v>406</v>
      </c>
      <c r="C238" s="54"/>
      <c r="D238" s="22"/>
      <c r="E238" s="21"/>
      <c r="F238" s="27"/>
      <c r="G238" s="27"/>
      <c r="H238" s="121"/>
      <c r="I238" s="130" t="s">
        <v>407</v>
      </c>
      <c r="J238" s="130" t="s">
        <v>408</v>
      </c>
      <c r="K238" s="131" t="str">
        <f>IF(E238="","",E238)</f>
        <v/>
      </c>
      <c r="L238" s="132"/>
      <c r="M238" s="133" t="str">
        <f>IFERROR((IF($C$3="Utensils",(VLOOKUP(I238,'Viktiga fält'!B:D,3,FALSE)),IF($C$3="Food",(VLOOKUP(I238,'Viktiga fält'!F:H,3,FALSE)),IF($C$3="Non Food",(VLOOKUP(I238,'Viktiga fält'!J:L,3,FALSE)),IF($C$3="Alcoholic beverages",(VLOOKUP(I238,'Viktiga fält'!N:P,3,FALSE)),IF($C$3="Fresh Fish",(VLOOKUP(I238,'Viktiga fält'!R:T,3,FALSE)),IF($C$3="Customer unique",(VLOOKUP(I238,'Viktiga fält'!V:X,3,FALSE)),""))))))),"")</f>
        <v/>
      </c>
      <c r="N238" s="61" t="str">
        <f>IF(E238="","Nej","Ja")</f>
        <v>Nej</v>
      </c>
      <c r="O238" s="133" t="str">
        <f t="shared" si="25"/>
        <v>Nej</v>
      </c>
      <c r="P238" s="137"/>
      <c r="Q238" s="137"/>
      <c r="R238" s="65"/>
      <c r="S238" s="2"/>
      <c r="T238" s="2"/>
      <c r="U238" s="2"/>
      <c r="V238" s="2"/>
      <c r="W238" s="2"/>
      <c r="X238" s="2"/>
      <c r="Y238" s="2"/>
      <c r="Z238" s="2"/>
      <c r="AA238" s="2"/>
      <c r="AB238" s="2"/>
      <c r="AE238" s="3"/>
    </row>
    <row r="239" spans="1:31" ht="15.75" customHeight="1" outlineLevel="2" x14ac:dyDescent="0.25">
      <c r="A239" s="26">
        <v>209</v>
      </c>
      <c r="B239" s="54" t="s">
        <v>409</v>
      </c>
      <c r="C239" s="54"/>
      <c r="D239" s="22"/>
      <c r="E239" s="21"/>
      <c r="F239" s="27"/>
      <c r="G239" s="27"/>
      <c r="H239" s="121"/>
      <c r="I239" s="130" t="s">
        <v>410</v>
      </c>
      <c r="J239" s="130" t="s">
        <v>411</v>
      </c>
      <c r="K239" s="131" t="str">
        <f>IF(E239="","",E239)</f>
        <v/>
      </c>
      <c r="L239" s="132"/>
      <c r="M239" s="133" t="str">
        <f>IFERROR((IF($C$3="Utensils",(VLOOKUP(I239,'Viktiga fält'!B:D,3,FALSE)),IF($C$3="Food",(VLOOKUP(I239,'Viktiga fält'!F:H,3,FALSE)),IF($C$3="Non Food",(VLOOKUP(I239,'Viktiga fält'!J:L,3,FALSE)),IF($C$3="Alcoholic beverages",(VLOOKUP(I239,'Viktiga fält'!N:P,3,FALSE)),IF($C$3="Fresh Fish",(VLOOKUP(I239,'Viktiga fält'!R:T,3,FALSE)),IF($C$3="Customer unique",(VLOOKUP(I239,'Viktiga fält'!V:X,3,FALSE)),""))))))),"")</f>
        <v/>
      </c>
      <c r="N239" s="61" t="str">
        <f>IF(E239="","Nej","Ja")</f>
        <v>Nej</v>
      </c>
      <c r="O239" s="133" t="str">
        <f t="shared" si="25"/>
        <v>Nej</v>
      </c>
      <c r="P239" s="137"/>
      <c r="Q239" s="137"/>
      <c r="R239" s="65"/>
      <c r="S239" s="2"/>
      <c r="T239" s="2"/>
      <c r="U239" s="2"/>
      <c r="V239" s="2"/>
      <c r="W239" s="2"/>
      <c r="X239" s="2"/>
      <c r="Y239" s="2"/>
      <c r="Z239" s="2"/>
      <c r="AA239" s="2"/>
      <c r="AB239" s="2"/>
      <c r="AE239" s="3"/>
    </row>
    <row r="240" spans="1:31" ht="14.5" customHeight="1" outlineLevel="1" x14ac:dyDescent="0.25">
      <c r="A240" s="26">
        <v>210</v>
      </c>
      <c r="B240" s="43"/>
      <c r="C240" s="22"/>
      <c r="D240" s="22"/>
      <c r="E240" s="44"/>
      <c r="F240" s="27"/>
      <c r="G240" s="27"/>
      <c r="H240" s="121"/>
      <c r="I240" s="122"/>
      <c r="J240" s="122"/>
      <c r="K240" s="135"/>
      <c r="L240" s="135"/>
      <c r="M240" s="137" t="str">
        <f>IFERROR((IF($C$3="Utensils",(VLOOKUP(I240,'Viktiga fält'!B:D,3,FALSE)),IF($C$3="Food",(VLOOKUP(I240,'Viktiga fält'!F:H,3,FALSE)),IF($C$3="Non Food",(VLOOKUP(I240,'Viktiga fält'!J:L,3,FALSE)),IF($C$3="Alcoholic beverages",(VLOOKUP(I240,'Viktiga fält'!N:P,3,FALSE)),IF($C$3="Fresh Fish",(VLOOKUP(I240,'Viktiga fält'!R:T,3,FALSE)),IF($C$3="Customer unique",(VLOOKUP(I240,'Viktiga fält'!V:X,3,FALSE)),""))))))),"")</f>
        <v/>
      </c>
      <c r="N240" s="65"/>
      <c r="O240" s="137"/>
      <c r="P240" s="150"/>
      <c r="Q240" s="150"/>
      <c r="R240" s="57"/>
      <c r="S240" s="2"/>
      <c r="T240" s="2"/>
      <c r="U240" s="2"/>
      <c r="V240" s="2"/>
      <c r="W240" s="2"/>
      <c r="X240" s="2"/>
      <c r="Y240" s="2"/>
      <c r="Z240" s="2"/>
      <c r="AA240" s="2"/>
      <c r="AB240" s="2"/>
      <c r="AC240" s="3"/>
    </row>
    <row r="241" spans="1:31" ht="15.5" outlineLevel="1" x14ac:dyDescent="0.35">
      <c r="A241" s="26">
        <v>211</v>
      </c>
      <c r="B241" s="218" t="s">
        <v>412</v>
      </c>
      <c r="C241" s="218"/>
      <c r="D241" s="31"/>
      <c r="E241" s="40"/>
      <c r="F241" s="30"/>
      <c r="G241" s="30"/>
      <c r="H241" s="121"/>
      <c r="I241" s="122"/>
      <c r="J241" s="122"/>
      <c r="K241" s="135"/>
      <c r="L241" s="135"/>
      <c r="M241" s="137" t="str">
        <f>IFERROR((IF($C$3="Utensils",(VLOOKUP(I241,'Viktiga fält'!B:D,3,FALSE)),IF($C$3="Food",(VLOOKUP(I241,'Viktiga fält'!F:H,3,FALSE)),IF($C$3="Non Food",(VLOOKUP(I241,'Viktiga fält'!J:L,3,FALSE)),IF($C$3="Alcoholic beverages",(VLOOKUP(I241,'Viktiga fält'!N:P,3,FALSE)),IF($C$3="Fresh Fish",(VLOOKUP(I241,'Viktiga fält'!R:T,3,FALSE)),IF($C$3="Customer unique",(VLOOKUP(I241,'Viktiga fält'!V:X,3,FALSE)),""))))))),"")</f>
        <v/>
      </c>
      <c r="N241" s="65"/>
      <c r="O241" s="137"/>
      <c r="P241" s="150"/>
      <c r="Q241" s="150"/>
      <c r="R241" s="57"/>
      <c r="S241" s="2"/>
      <c r="T241" s="2"/>
      <c r="U241" s="2"/>
      <c r="V241" s="2"/>
      <c r="W241" s="2"/>
      <c r="X241" s="2"/>
      <c r="Y241" s="2"/>
      <c r="Z241" s="2"/>
      <c r="AA241" s="2"/>
      <c r="AB241" s="2"/>
      <c r="AC241" s="3"/>
    </row>
    <row r="242" spans="1:31" ht="7.4" customHeight="1" outlineLevel="2" x14ac:dyDescent="0.25">
      <c r="A242" s="26">
        <v>212</v>
      </c>
      <c r="B242" s="43"/>
      <c r="C242" s="22"/>
      <c r="D242" s="22"/>
      <c r="E242" s="44"/>
      <c r="F242" s="27"/>
      <c r="G242" s="27"/>
      <c r="H242" s="121"/>
      <c r="I242" s="122"/>
      <c r="J242" s="122"/>
      <c r="K242" s="135"/>
      <c r="L242" s="135"/>
      <c r="M242" s="137" t="str">
        <f>IFERROR((IF($C$3="Utensils",(VLOOKUP(I242,'Viktiga fält'!B:D,3,FALSE)),IF($C$3="Food",(VLOOKUP(I242,'Viktiga fält'!F:H,3,FALSE)),IF($C$3="Non Food",(VLOOKUP(I242,'Viktiga fält'!J:L,3,FALSE)),IF($C$3="Alcoholic beverages",(VLOOKUP(I242,'Viktiga fält'!N:P,3,FALSE)),IF($C$3="Fresh Fish",(VLOOKUP(I242,'Viktiga fält'!R:T,3,FALSE)),IF($C$3="Customer unique",(VLOOKUP(I242,'Viktiga fält'!V:X,3,FALSE)),""))))))),"")</f>
        <v/>
      </c>
      <c r="N242" s="65"/>
      <c r="O242" s="137"/>
      <c r="P242" s="150"/>
      <c r="Q242" s="150"/>
      <c r="R242" s="57"/>
      <c r="S242" s="2"/>
      <c r="T242" s="2"/>
      <c r="U242" s="2"/>
      <c r="V242" s="2"/>
      <c r="W242" s="2"/>
      <c r="X242" s="2"/>
      <c r="Y242" s="2"/>
      <c r="Z242" s="2"/>
      <c r="AA242" s="2"/>
      <c r="AB242" s="2"/>
      <c r="AC242" s="3"/>
    </row>
    <row r="243" spans="1:31" ht="15.75" customHeight="1" outlineLevel="2" x14ac:dyDescent="0.25">
      <c r="A243" s="26">
        <v>213</v>
      </c>
      <c r="B243" s="215" t="s">
        <v>413</v>
      </c>
      <c r="C243" s="215"/>
      <c r="D243" s="22"/>
      <c r="E243" s="79" t="s">
        <v>40</v>
      </c>
      <c r="F243" s="27"/>
      <c r="G243" s="22" t="s">
        <v>414</v>
      </c>
      <c r="H243" s="121"/>
      <c r="I243" s="130" t="s">
        <v>415</v>
      </c>
      <c r="J243" s="130" t="s">
        <v>416</v>
      </c>
      <c r="K243" s="131" t="str">
        <f>IF(E243="- Choose from list -","",IF(E243="","",VLOOKUP(E243,VER!C:D,2,0)))</f>
        <v/>
      </c>
      <c r="L243" s="132" t="s">
        <v>69</v>
      </c>
      <c r="M243" s="133" t="str">
        <f>IFERROR((IF($C$3="Utensils",(VLOOKUP(I243,'Viktiga fält'!B:D,3,FALSE)),IF($C$3="Food",(VLOOKUP(I243,'Viktiga fält'!F:H,3,FALSE)),IF($C$3="Non Food",(VLOOKUP(I243,'Viktiga fält'!J:L,3,FALSE)),IF($C$3="Alcoholic beverages",(VLOOKUP(I243,'Viktiga fält'!N:P,3,FALSE)),IF($C$3="Fresh Fish",(VLOOKUP(I243,'Viktiga fält'!R:T,3,FALSE)),IF($C$3="Customer unique",(VLOOKUP(I243,'Viktiga fält'!V:X,3,FALSE)),""))))))),"")</f>
        <v>Ja</v>
      </c>
      <c r="N243" s="82" t="str">
        <f>IF(E243="- Choose from list -","Nej",IF(E243="","Nej","Ja"))</f>
        <v>Nej</v>
      </c>
      <c r="O243" s="133" t="str">
        <f t="shared" ref="O243:O314" si="28">IF((AND(M243="ja",N243="Nej")),"Ja","Nej")</f>
        <v>Ja</v>
      </c>
      <c r="P243" s="137"/>
      <c r="Q243" s="137"/>
      <c r="R243" s="65"/>
      <c r="S243" s="2"/>
      <c r="T243" s="2"/>
      <c r="U243" s="2"/>
      <c r="V243" s="2"/>
      <c r="W243" s="2"/>
      <c r="X243" s="2"/>
      <c r="Y243" s="2"/>
      <c r="Z243" s="2"/>
      <c r="AA243" s="2"/>
      <c r="AB243" s="2"/>
      <c r="AE243" s="3"/>
    </row>
    <row r="244" spans="1:31" ht="15.75" customHeight="1" outlineLevel="2" x14ac:dyDescent="0.25">
      <c r="A244" s="26">
        <v>214</v>
      </c>
      <c r="B244" s="215" t="s">
        <v>417</v>
      </c>
      <c r="C244" s="215"/>
      <c r="D244" s="22"/>
      <c r="E244" s="79" t="s">
        <v>40</v>
      </c>
      <c r="F244" s="27"/>
      <c r="G244" s="22"/>
      <c r="H244" s="121"/>
      <c r="I244" s="130" t="s">
        <v>418</v>
      </c>
      <c r="J244" s="130" t="s">
        <v>419</v>
      </c>
      <c r="K244" s="131" t="str">
        <f>IF(E244="- Choose from list -","",IF(E244="","",E244))</f>
        <v/>
      </c>
      <c r="L244" s="132" t="s">
        <v>352</v>
      </c>
      <c r="M244" s="133" t="str">
        <f>IFERROR((IF($C$3="Utensils",(VLOOKUP(I244,'Viktiga fält'!B:D,3,FALSE)),IF($C$3="Food",(VLOOKUP(I244,'Viktiga fält'!F:H,3,FALSE)),IF($C$3="Non Food",(VLOOKUP(I244,'Viktiga fält'!J:L,3,FALSE)),IF($C$3="Alcoholic beverages",(VLOOKUP(I244,'Viktiga fält'!N:P,3,FALSE)),IF($C$3="Fresh Fish",(VLOOKUP(I244,'Viktiga fält'!R:T,3,FALSE)),IF($C$3="Customer unique",(VLOOKUP(I244,'Viktiga fält'!V:X,3,FALSE)),""))))))),"")</f>
        <v>Ja</v>
      </c>
      <c r="N244" s="82" t="str">
        <f>IF(E244="- Choose from list -","Nej",IF(E244="","Nej","Ja"))</f>
        <v>Nej</v>
      </c>
      <c r="O244" s="133" t="str">
        <f t="shared" si="28"/>
        <v>Ja</v>
      </c>
      <c r="P244" s="137"/>
      <c r="Q244" s="137"/>
      <c r="R244" s="65"/>
      <c r="S244" s="2"/>
      <c r="T244" s="2"/>
      <c r="U244" s="2"/>
      <c r="V244" s="2"/>
      <c r="W244" s="2"/>
      <c r="X244" s="2"/>
      <c r="Y244" s="2"/>
      <c r="Z244" s="2"/>
      <c r="AA244" s="2"/>
      <c r="AB244" s="2"/>
      <c r="AC244" s="2"/>
      <c r="AE244" s="3"/>
    </row>
    <row r="245" spans="1:31" ht="31.5" customHeight="1" outlineLevel="2" x14ac:dyDescent="0.25">
      <c r="A245" s="26">
        <v>215</v>
      </c>
      <c r="B245" s="215" t="s">
        <v>420</v>
      </c>
      <c r="C245" s="215"/>
      <c r="D245" s="22"/>
      <c r="E245" s="79" t="s">
        <v>40</v>
      </c>
      <c r="F245" s="27"/>
      <c r="G245" s="22"/>
      <c r="H245" s="121"/>
      <c r="I245" s="130" t="s">
        <v>421</v>
      </c>
      <c r="J245" s="130" t="s">
        <v>422</v>
      </c>
      <c r="K245" s="131" t="str">
        <f>IF(E245="- Choose from list -","",IF(E245="","",VLOOKUP(E245,VER!C:D,2,0)))</f>
        <v/>
      </c>
      <c r="L245" s="132" t="s">
        <v>69</v>
      </c>
      <c r="M245" s="133" t="str">
        <f>IFERROR((IF($C$3="Utensils",(VLOOKUP(I245,'Viktiga fält'!B:D,3,FALSE)),IF($C$3="Food",(VLOOKUP(I245,'Viktiga fält'!F:H,3,FALSE)),IF($C$3="Non Food",(VLOOKUP(I245,'Viktiga fält'!J:L,3,FALSE)),IF($C$3="Alcoholic beverages",(VLOOKUP(I245,'Viktiga fält'!N:P,3,FALSE)),IF($C$3="Fresh Fish",(VLOOKUP(I245,'Viktiga fält'!R:T,3,FALSE)),IF($C$3="Customer unique",(VLOOKUP(I245,'Viktiga fält'!V:X,3,FALSE)),""))))))),"")</f>
        <v/>
      </c>
      <c r="N245" s="82" t="str">
        <f>IF(E245="- Choose from list -","Nej",IF(E245="","Nej","Ja"))</f>
        <v>Nej</v>
      </c>
      <c r="O245" s="133" t="str">
        <f t="shared" si="28"/>
        <v>Nej</v>
      </c>
      <c r="P245" s="137"/>
      <c r="Q245" s="137"/>
      <c r="R245" s="65"/>
      <c r="S245" s="2"/>
      <c r="T245" s="2"/>
      <c r="U245" s="2"/>
      <c r="V245" s="2"/>
      <c r="W245" s="2"/>
      <c r="X245" s="2"/>
      <c r="Y245" s="2"/>
      <c r="Z245" s="2"/>
      <c r="AA245" s="2"/>
      <c r="AB245" s="2"/>
      <c r="AC245" s="2"/>
      <c r="AE245" s="3"/>
    </row>
    <row r="246" spans="1:31" ht="31.5" customHeight="1" outlineLevel="2" x14ac:dyDescent="0.25">
      <c r="A246" s="26">
        <v>216</v>
      </c>
      <c r="B246" s="215" t="s">
        <v>423</v>
      </c>
      <c r="C246" s="215"/>
      <c r="D246" s="22"/>
      <c r="E246" s="79" t="s">
        <v>40</v>
      </c>
      <c r="F246" s="27"/>
      <c r="G246" s="22" t="s">
        <v>424</v>
      </c>
      <c r="H246" s="121"/>
      <c r="I246" s="130" t="s">
        <v>425</v>
      </c>
      <c r="J246" s="130" t="s">
        <v>426</v>
      </c>
      <c r="K246" s="131" t="str">
        <f>IF(E246="- Choose from list -","",IF(E246="","",VLOOKUP(E246,VER!C:D,2,0)))</f>
        <v/>
      </c>
      <c r="L246" s="132" t="s">
        <v>69</v>
      </c>
      <c r="M246" s="133" t="str">
        <f>IFERROR((IF($C$3="Utensils",(VLOOKUP(I246,'Viktiga fält'!B:D,3,FALSE)),IF($C$3="Food",(VLOOKUP(I246,'Viktiga fält'!F:H,3,FALSE)),IF($C$3="Non Food",(VLOOKUP(I246,'Viktiga fält'!J:L,3,FALSE)),IF($C$3="Alcoholic beverages",(VLOOKUP(I246,'Viktiga fält'!N:P,3,FALSE)),IF($C$3="Fresh Fish",(VLOOKUP(I246,'Viktiga fält'!R:T,3,FALSE)),IF($C$3="Customer unique",(VLOOKUP(I246,'Viktiga fält'!V:X,3,FALSE)),""))))))),"")</f>
        <v>Ja</v>
      </c>
      <c r="N246" s="82" t="str">
        <f>IF(E246="- Choose from list -","Nej",IF(E246="","Nej","Ja"))</f>
        <v>Nej</v>
      </c>
      <c r="O246" s="133" t="str">
        <f t="shared" si="28"/>
        <v>Ja</v>
      </c>
      <c r="P246" s="137"/>
      <c r="Q246" s="137"/>
      <c r="R246" s="65"/>
      <c r="S246" s="2"/>
      <c r="T246" s="2"/>
      <c r="U246" s="2"/>
      <c r="V246" s="2"/>
      <c r="W246" s="2"/>
      <c r="X246" s="2"/>
      <c r="Y246" s="2"/>
      <c r="Z246" s="2"/>
      <c r="AA246" s="2"/>
      <c r="AB246" s="2"/>
    </row>
    <row r="247" spans="1:31" ht="15.75" customHeight="1" outlineLevel="2" x14ac:dyDescent="0.25">
      <c r="A247" s="26">
        <v>217</v>
      </c>
      <c r="B247" s="215" t="s">
        <v>427</v>
      </c>
      <c r="C247" s="215"/>
      <c r="D247" s="38"/>
      <c r="E247" s="79" t="s">
        <v>40</v>
      </c>
      <c r="F247" s="27"/>
      <c r="G247" s="22"/>
      <c r="H247" s="121"/>
      <c r="I247" s="130" t="s">
        <v>428</v>
      </c>
      <c r="J247" s="130" t="s">
        <v>429</v>
      </c>
      <c r="K247" s="131" t="str">
        <f>IF(E247="- Choose from list -","",IF(E247="","",VLOOKUP(E247,VER!C:D,2,0)))</f>
        <v/>
      </c>
      <c r="L247" s="132" t="s">
        <v>69</v>
      </c>
      <c r="M247" s="133" t="str">
        <f>IFERROR((IF($C$3="Utensils",(VLOOKUP(I247,'Viktiga fält'!B:D,3,FALSE)),IF($C$3="Food",(VLOOKUP(I247,'Viktiga fält'!F:H,3,FALSE)),IF($C$3="Non Food",(VLOOKUP(I247,'Viktiga fält'!J:L,3,FALSE)),IF($C$3="Alcoholic beverages",(VLOOKUP(I247,'Viktiga fält'!N:P,3,FALSE)),IF($C$3="Fresh Fish",(VLOOKUP(I247,'Viktiga fält'!R:T,3,FALSE)),IF($C$3="Customer unique",(VLOOKUP(I247,'Viktiga fält'!V:X,3,FALSE)),""))))))),"")</f>
        <v/>
      </c>
      <c r="N247" s="82" t="str">
        <f>IF(E247="- Choose from list -","Nej",IF(E247="","Nej","Ja"))</f>
        <v>Nej</v>
      </c>
      <c r="O247" s="133" t="str">
        <f t="shared" si="28"/>
        <v>Nej</v>
      </c>
      <c r="P247" s="137"/>
      <c r="Q247" s="137"/>
      <c r="R247" s="65"/>
      <c r="S247" s="2"/>
      <c r="T247" s="2"/>
      <c r="U247" s="2"/>
      <c r="V247" s="2"/>
      <c r="W247" s="2"/>
      <c r="X247" s="2"/>
      <c r="Y247" s="2"/>
      <c r="Z247" s="2"/>
      <c r="AA247" s="2"/>
      <c r="AB247" s="2"/>
    </row>
    <row r="248" spans="1:31" ht="12.5" customHeight="1" outlineLevel="1" x14ac:dyDescent="0.25">
      <c r="A248" s="26">
        <v>218</v>
      </c>
      <c r="B248" s="43"/>
      <c r="C248" s="53"/>
      <c r="D248" s="22"/>
      <c r="E248" s="44"/>
      <c r="F248" s="27"/>
      <c r="G248" s="22"/>
      <c r="H248" s="121"/>
      <c r="I248" s="122"/>
      <c r="J248" s="122"/>
      <c r="K248" s="135"/>
      <c r="L248" s="135"/>
      <c r="M248" s="137" t="str">
        <f>IFERROR((IF($C$3="Utensils",(VLOOKUP(I248,'Viktiga fält'!B:D,3,FALSE)),IF($C$3="Food",(VLOOKUP(I248,'Viktiga fält'!F:H,3,FALSE)),IF($C$3="Non Food",(VLOOKUP(I248,'Viktiga fält'!J:L,3,FALSE)),IF($C$3="Alcoholic beverages",(VLOOKUP(I248,'Viktiga fält'!N:P,3,FALSE)),IF($C$3="Fresh Fish",(VLOOKUP(I248,'Viktiga fält'!R:T,3,FALSE)),IF($C$3="Customer unique",(VLOOKUP(I248,'Viktiga fält'!V:X,3,FALSE)),""))))))),"")</f>
        <v/>
      </c>
      <c r="N248" s="65"/>
      <c r="O248" s="137"/>
      <c r="P248" s="150"/>
      <c r="Q248" s="150"/>
      <c r="R248" s="57"/>
      <c r="S248" s="2"/>
      <c r="T248" s="2"/>
      <c r="U248" s="2"/>
      <c r="V248" s="2"/>
      <c r="W248" s="2"/>
      <c r="X248" s="2"/>
      <c r="Y248" s="2"/>
      <c r="Z248" s="2"/>
      <c r="AA248" s="2"/>
      <c r="AB248" s="2"/>
      <c r="AC248" s="3"/>
    </row>
    <row r="249" spans="1:31" ht="15.75" customHeight="1" outlineLevel="1" x14ac:dyDescent="0.25">
      <c r="A249" s="26">
        <v>219</v>
      </c>
      <c r="B249" s="46">
        <v>1</v>
      </c>
      <c r="C249" s="54" t="s">
        <v>430</v>
      </c>
      <c r="D249" s="38"/>
      <c r="E249" s="79" t="s">
        <v>40</v>
      </c>
      <c r="F249" s="27"/>
      <c r="G249" s="22"/>
      <c r="H249" s="121"/>
      <c r="I249" s="130" t="s">
        <v>431</v>
      </c>
      <c r="J249" s="130" t="s">
        <v>432</v>
      </c>
      <c r="K249" s="131" t="str">
        <f>IF(E249="- Choose from list -","",IF(E249="","",VLOOKUP(E249,VER!C:D,2,0)))</f>
        <v/>
      </c>
      <c r="L249" s="132" t="s">
        <v>69</v>
      </c>
      <c r="M249" s="133" t="str">
        <f>IFERROR((IF($C$3="Utensils",(VLOOKUP(I249,'Viktiga fält'!B:D,3,FALSE)),IF($C$3="Food",(VLOOKUP(I249,'Viktiga fält'!F:H,3,FALSE)),IF($C$3="Non Food",(VLOOKUP(I249,'Viktiga fält'!J:L,3,FALSE)),IF($C$3="Alcoholic beverages",(VLOOKUP(I249,'Viktiga fält'!N:P,3,FALSE)),IF($C$3="Fresh Fish",(VLOOKUP(I249,'Viktiga fält'!R:T,3,FALSE)),IF($C$3="Customer unique",(VLOOKUP(I249,'Viktiga fält'!V:X,3,FALSE)),""))))))),"")</f>
        <v>Ja</v>
      </c>
      <c r="N249" s="82" t="str">
        <f>IF(E249="- Choose from list -","Nej",IF(E249="","Nej","Ja"))</f>
        <v>Nej</v>
      </c>
      <c r="O249" s="133" t="str">
        <f t="shared" si="28"/>
        <v>Ja</v>
      </c>
      <c r="P249" s="137"/>
      <c r="Q249" s="137"/>
      <c r="R249" s="65"/>
      <c r="S249" s="2"/>
      <c r="T249" s="2"/>
      <c r="U249" s="2"/>
      <c r="V249" s="2"/>
      <c r="W249" s="2"/>
      <c r="X249" s="2"/>
      <c r="Y249" s="2"/>
      <c r="Z249" s="2"/>
      <c r="AA249" s="2"/>
      <c r="AB249" s="2"/>
      <c r="AE249" s="3"/>
    </row>
    <row r="250" spans="1:31" ht="15.75" customHeight="1" outlineLevel="1" x14ac:dyDescent="0.25">
      <c r="A250" s="26">
        <v>220</v>
      </c>
      <c r="B250" s="46"/>
      <c r="C250" s="54" t="s">
        <v>433</v>
      </c>
      <c r="D250" s="38"/>
      <c r="E250" s="36"/>
      <c r="F250" s="27"/>
      <c r="G250" s="22"/>
      <c r="H250" s="121"/>
      <c r="I250" s="130" t="s">
        <v>434</v>
      </c>
      <c r="J250" s="130" t="s">
        <v>435</v>
      </c>
      <c r="K250" s="131" t="str">
        <f>IF(E250="","",E250)</f>
        <v/>
      </c>
      <c r="L250" s="132"/>
      <c r="M250" s="133" t="str">
        <f>IFERROR((IF($C$3="Utensils",(VLOOKUP(I250,'Viktiga fält'!B:D,3,FALSE)),IF($C$3="Food",(VLOOKUP(I250,'Viktiga fält'!F:H,3,FALSE)),IF($C$3="Non Food",(VLOOKUP(I250,'Viktiga fält'!J:L,3,FALSE)),IF($C$3="Alcoholic beverages",(VLOOKUP(I250,'Viktiga fält'!N:P,3,FALSE)),IF($C$3="Fresh Fish",(VLOOKUP(I250,'Viktiga fält'!R:T,3,FALSE)),IF($C$3="Customer unique",(VLOOKUP(I250,'Viktiga fält'!V:X,3,FALSE)),""))))))),"")</f>
        <v>Ja</v>
      </c>
      <c r="N250" s="61" t="str">
        <f>IF(E250="","Nej","Ja")</f>
        <v>Nej</v>
      </c>
      <c r="O250" s="133" t="str">
        <f t="shared" si="28"/>
        <v>Ja</v>
      </c>
      <c r="P250" s="137"/>
      <c r="Q250" s="137"/>
      <c r="R250" s="65"/>
      <c r="S250" s="2"/>
      <c r="T250" s="2"/>
      <c r="U250" s="2"/>
      <c r="V250" s="2"/>
      <c r="W250" s="2"/>
      <c r="X250" s="2"/>
      <c r="Y250" s="2"/>
      <c r="Z250" s="2"/>
      <c r="AA250" s="2"/>
      <c r="AB250" s="2"/>
      <c r="AE250" s="3"/>
    </row>
    <row r="251" spans="1:31" ht="15.75" customHeight="1" outlineLevel="1" x14ac:dyDescent="0.25">
      <c r="A251" s="26">
        <v>221</v>
      </c>
      <c r="B251" s="46"/>
      <c r="C251" s="54" t="s">
        <v>436</v>
      </c>
      <c r="D251" s="38"/>
      <c r="E251" s="79" t="s">
        <v>40</v>
      </c>
      <c r="F251" s="27"/>
      <c r="G251" s="22"/>
      <c r="H251" s="121"/>
      <c r="I251" s="130" t="s">
        <v>437</v>
      </c>
      <c r="J251" s="130" t="s">
        <v>438</v>
      </c>
      <c r="K251" s="131" t="str">
        <f>IF(E251="- Choose from list -","",IF(E251="","",VLOOKUP(E251,VER!C:D,2,0)))</f>
        <v/>
      </c>
      <c r="L251" s="132" t="s">
        <v>69</v>
      </c>
      <c r="M251" s="133" t="str">
        <f>IFERROR((IF($C$3="Utensils",(VLOOKUP(I251,'Viktiga fält'!B:D,3,FALSE)),IF($C$3="Food",(VLOOKUP(I251,'Viktiga fält'!F:H,3,FALSE)),IF($C$3="Non Food",(VLOOKUP(I251,'Viktiga fält'!J:L,3,FALSE)),IF($C$3="Alcoholic beverages",(VLOOKUP(I251,'Viktiga fält'!N:P,3,FALSE)),IF($C$3="Fresh Fish",(VLOOKUP(I251,'Viktiga fält'!R:T,3,FALSE)),IF($C$3="Customer unique",(VLOOKUP(I251,'Viktiga fält'!V:X,3,FALSE)),""))))))),"")</f>
        <v>Ja</v>
      </c>
      <c r="N251" s="82" t="str">
        <f>IF(E251="- Choose from list -","Nej",IF(E251="","Nej","Ja"))</f>
        <v>Nej</v>
      </c>
      <c r="O251" s="133" t="str">
        <f t="shared" si="28"/>
        <v>Ja</v>
      </c>
      <c r="P251" s="137"/>
      <c r="Q251" s="137"/>
      <c r="R251" s="65"/>
      <c r="S251" s="2"/>
      <c r="T251" s="2"/>
      <c r="U251" s="2"/>
      <c r="V251" s="2"/>
      <c r="W251" s="2"/>
      <c r="X251" s="2"/>
      <c r="Y251" s="2"/>
      <c r="Z251" s="2"/>
      <c r="AA251" s="2"/>
      <c r="AB251" s="2"/>
      <c r="AE251" s="3"/>
    </row>
    <row r="252" spans="1:31" ht="7.4" customHeight="1" outlineLevel="1" x14ac:dyDescent="0.25">
      <c r="A252" s="26">
        <v>222</v>
      </c>
      <c r="B252" s="55"/>
      <c r="C252" s="53"/>
      <c r="D252" s="22"/>
      <c r="E252" s="44"/>
      <c r="F252" s="27"/>
      <c r="G252" s="22"/>
      <c r="H252" s="121"/>
      <c r="I252" s="122"/>
      <c r="J252" s="122"/>
      <c r="K252" s="135"/>
      <c r="L252" s="135"/>
      <c r="M252" s="137" t="str">
        <f>IFERROR((IF($C$3="Utensils",(VLOOKUP(I252,'Viktiga fält'!B:D,3,FALSE)),IF($C$3="Food",(VLOOKUP(I252,'Viktiga fält'!F:H,3,FALSE)),IF($C$3="Non Food",(VLOOKUP(I252,'Viktiga fält'!J:L,3,FALSE)),IF($C$3="Alcoholic beverages",(VLOOKUP(I252,'Viktiga fält'!N:P,3,FALSE)),IF($C$3="Fresh Fish",(VLOOKUP(I252,'Viktiga fält'!R:T,3,FALSE)),IF($C$3="Customer unique",(VLOOKUP(I252,'Viktiga fält'!V:X,3,FALSE)),""))))))),"")</f>
        <v/>
      </c>
      <c r="N252" s="65"/>
      <c r="O252" s="137"/>
      <c r="P252" s="150"/>
      <c r="Q252" s="150"/>
      <c r="R252" s="57"/>
      <c r="S252" s="2"/>
      <c r="T252" s="2"/>
      <c r="U252" s="2"/>
      <c r="V252" s="2"/>
      <c r="W252" s="2"/>
      <c r="X252" s="2"/>
      <c r="Y252" s="2"/>
      <c r="Z252" s="2"/>
      <c r="AA252" s="2"/>
      <c r="AB252" s="2"/>
      <c r="AC252" s="3"/>
    </row>
    <row r="253" spans="1:31" ht="15.75" customHeight="1" outlineLevel="1" x14ac:dyDescent="0.25">
      <c r="A253" s="26">
        <v>223</v>
      </c>
      <c r="B253" s="46">
        <v>2</v>
      </c>
      <c r="C253" s="54" t="s">
        <v>430</v>
      </c>
      <c r="D253" s="38"/>
      <c r="E253" s="79" t="s">
        <v>40</v>
      </c>
      <c r="F253" s="27"/>
      <c r="G253" s="22"/>
      <c r="H253" s="121"/>
      <c r="I253" s="130" t="s">
        <v>431</v>
      </c>
      <c r="J253" s="130" t="s">
        <v>439</v>
      </c>
      <c r="K253" s="131" t="str">
        <f>IF(E253="- Choose from list -","",IF(E253="","",VLOOKUP(E253,VER!C:D,2,0)))</f>
        <v/>
      </c>
      <c r="L253" s="132" t="s">
        <v>69</v>
      </c>
      <c r="M253" s="133" t="str">
        <f>IFERROR((IF($C$3="Utensils",(VLOOKUP(I253,'Viktiga fält'!B:D,3,FALSE)),IF($C$3="Food",(VLOOKUP(I253,'Viktiga fält'!F:H,3,FALSE)),IF($C$3="Non Food",(VLOOKUP(I253,'Viktiga fält'!J:L,3,FALSE)),IF($C$3="Alcoholic beverages",(VLOOKUP(I253,'Viktiga fält'!N:P,3,FALSE)),IF($C$3="Fresh Fish",(VLOOKUP(I253,'Viktiga fält'!R:T,3,FALSE)),IF($C$3="Customer unique",(VLOOKUP(I253,'Viktiga fält'!V:X,3,FALSE)),""))))))),"")</f>
        <v>Ja</v>
      </c>
      <c r="N253" s="82" t="str">
        <f>IF(E253="- Choose from list -","Nej",IF(E253="","Nej","Ja"))</f>
        <v>Nej</v>
      </c>
      <c r="O253" s="133" t="str">
        <f t="shared" si="28"/>
        <v>Ja</v>
      </c>
      <c r="P253" s="137"/>
      <c r="Q253" s="137"/>
      <c r="R253" s="65"/>
      <c r="S253" s="2"/>
      <c r="T253" s="2"/>
      <c r="U253" s="2"/>
      <c r="V253" s="2"/>
      <c r="W253" s="2"/>
      <c r="X253" s="2"/>
      <c r="Y253" s="2"/>
      <c r="Z253" s="2"/>
      <c r="AA253" s="2"/>
      <c r="AB253" s="2"/>
      <c r="AE253" s="3"/>
    </row>
    <row r="254" spans="1:31" ht="15.75" customHeight="1" outlineLevel="1" x14ac:dyDescent="0.25">
      <c r="A254" s="26">
        <v>224</v>
      </c>
      <c r="B254" s="27"/>
      <c r="C254" s="54" t="s">
        <v>433</v>
      </c>
      <c r="D254" s="38"/>
      <c r="E254" s="36"/>
      <c r="F254" s="27"/>
      <c r="G254" s="22"/>
      <c r="H254" s="121"/>
      <c r="I254" s="130" t="s">
        <v>434</v>
      </c>
      <c r="J254" s="130" t="s">
        <v>440</v>
      </c>
      <c r="K254" s="131" t="str">
        <f>IF(E254="","",E254)</f>
        <v/>
      </c>
      <c r="L254" s="132"/>
      <c r="M254" s="133" t="str">
        <f>IFERROR((IF($C$3="Utensils",(VLOOKUP(I254,'Viktiga fält'!B:D,3,FALSE)),IF($C$3="Food",(VLOOKUP(I254,'Viktiga fält'!F:H,3,FALSE)),IF($C$3="Non Food",(VLOOKUP(I254,'Viktiga fält'!J:L,3,FALSE)),IF($C$3="Alcoholic beverages",(VLOOKUP(I254,'Viktiga fält'!N:P,3,FALSE)),IF($C$3="Fresh Fish",(VLOOKUP(I254,'Viktiga fält'!R:T,3,FALSE)),IF($C$3="Customer unique",(VLOOKUP(I254,'Viktiga fält'!V:X,3,FALSE)),""))))))),"")</f>
        <v>Ja</v>
      </c>
      <c r="N254" s="61" t="str">
        <f>IF(E254="","Nej","Ja")</f>
        <v>Nej</v>
      </c>
      <c r="O254" s="133" t="str">
        <f t="shared" si="28"/>
        <v>Ja</v>
      </c>
      <c r="P254" s="137"/>
      <c r="Q254" s="137"/>
      <c r="R254" s="65"/>
      <c r="S254" s="2"/>
      <c r="T254" s="2"/>
      <c r="U254" s="2"/>
      <c r="V254" s="2"/>
      <c r="W254" s="2"/>
      <c r="X254" s="2"/>
      <c r="Y254" s="2"/>
      <c r="Z254" s="2"/>
      <c r="AA254" s="2"/>
      <c r="AB254" s="2"/>
      <c r="AE254" s="3"/>
    </row>
    <row r="255" spans="1:31" ht="15.75" customHeight="1" outlineLevel="1" x14ac:dyDescent="0.25">
      <c r="A255" s="26">
        <v>225</v>
      </c>
      <c r="B255" s="27"/>
      <c r="C255" s="54" t="s">
        <v>436</v>
      </c>
      <c r="D255" s="38"/>
      <c r="E255" s="79" t="s">
        <v>40</v>
      </c>
      <c r="F255" s="27"/>
      <c r="G255" s="22"/>
      <c r="H255" s="121"/>
      <c r="I255" s="130" t="s">
        <v>437</v>
      </c>
      <c r="J255" s="130" t="s">
        <v>441</v>
      </c>
      <c r="K255" s="131" t="str">
        <f>IF(E255="- Choose from list -","",IF(E255="","",VLOOKUP(E255,VER!C:D,2,0)))</f>
        <v/>
      </c>
      <c r="L255" s="132" t="s">
        <v>69</v>
      </c>
      <c r="M255" s="133" t="str">
        <f>IFERROR((IF($C$3="Utensils",(VLOOKUP(I255,'Viktiga fält'!B:D,3,FALSE)),IF($C$3="Food",(VLOOKUP(I255,'Viktiga fält'!F:H,3,FALSE)),IF($C$3="Non Food",(VLOOKUP(I255,'Viktiga fält'!J:L,3,FALSE)),IF($C$3="Alcoholic beverages",(VLOOKUP(I255,'Viktiga fält'!N:P,3,FALSE)),IF($C$3="Fresh Fish",(VLOOKUP(I255,'Viktiga fält'!R:T,3,FALSE)),IF($C$3="Customer unique",(VLOOKUP(I255,'Viktiga fält'!V:X,3,FALSE)),""))))))),"")</f>
        <v>Ja</v>
      </c>
      <c r="N255" s="82" t="str">
        <f>IF(E255="- Choose from list -","Nej",IF(E255="","Nej","Ja"))</f>
        <v>Nej</v>
      </c>
      <c r="O255" s="133" t="str">
        <f t="shared" si="28"/>
        <v>Ja</v>
      </c>
      <c r="P255" s="137"/>
      <c r="Q255" s="137"/>
      <c r="R255" s="65"/>
      <c r="S255" s="2"/>
      <c r="T255" s="2"/>
      <c r="U255" s="2"/>
      <c r="V255" s="2"/>
      <c r="W255" s="2"/>
      <c r="X255" s="2"/>
      <c r="Y255" s="2"/>
      <c r="Z255" s="2"/>
      <c r="AA255" s="2"/>
      <c r="AB255" s="2"/>
      <c r="AE255" s="3"/>
    </row>
    <row r="256" spans="1:31" ht="7.4" customHeight="1" outlineLevel="1" x14ac:dyDescent="0.25">
      <c r="A256" s="26">
        <v>226</v>
      </c>
      <c r="B256" s="43"/>
      <c r="C256" s="53"/>
      <c r="D256" s="22"/>
      <c r="E256" s="44"/>
      <c r="F256" s="27"/>
      <c r="G256" s="22"/>
      <c r="H256" s="121"/>
      <c r="I256" s="122"/>
      <c r="J256" s="122"/>
      <c r="K256" s="135"/>
      <c r="L256" s="135"/>
      <c r="M256" s="137" t="str">
        <f>IFERROR((IF($C$3="Utensils",(VLOOKUP(I256,'Viktiga fält'!B:D,3,FALSE)),IF($C$3="Food",(VLOOKUP(I256,'Viktiga fält'!F:H,3,FALSE)),IF($C$3="Non Food",(VLOOKUP(I256,'Viktiga fält'!J:L,3,FALSE)),IF($C$3="Alcoholic beverages",(VLOOKUP(I256,'Viktiga fält'!N:P,3,FALSE)),IF($C$3="Fresh Fish",(VLOOKUP(I256,'Viktiga fält'!R:T,3,FALSE)),IF($C$3="Customer unique",(VLOOKUP(I256,'Viktiga fält'!V:X,3,FALSE)),""))))))),"")</f>
        <v/>
      </c>
      <c r="N256" s="65"/>
      <c r="O256" s="137"/>
      <c r="P256" s="150"/>
      <c r="Q256" s="150"/>
      <c r="R256" s="57"/>
      <c r="S256" s="2"/>
      <c r="T256" s="2"/>
      <c r="U256" s="2"/>
      <c r="V256" s="2"/>
      <c r="W256" s="2"/>
      <c r="X256" s="2"/>
      <c r="Y256" s="2"/>
      <c r="Z256" s="2"/>
      <c r="AA256" s="2"/>
      <c r="AB256" s="2"/>
      <c r="AC256" s="3"/>
    </row>
    <row r="257" spans="1:35" ht="31.5" customHeight="1" outlineLevel="1" x14ac:dyDescent="0.25">
      <c r="A257" s="26">
        <v>227</v>
      </c>
      <c r="B257" s="219" t="s">
        <v>442</v>
      </c>
      <c r="C257" s="219"/>
      <c r="D257" s="38"/>
      <c r="E257" s="36"/>
      <c r="F257" s="47" t="str">
        <f>IF(E257=E250+E254,"OK","Not OK")</f>
        <v>OK</v>
      </c>
      <c r="G257" s="22" t="s">
        <v>443</v>
      </c>
      <c r="H257" s="121"/>
      <c r="I257" s="130" t="s">
        <v>444</v>
      </c>
      <c r="J257" s="130" t="s">
        <v>445</v>
      </c>
      <c r="K257" s="131" t="str">
        <f>IF(E257="","",E257)</f>
        <v/>
      </c>
      <c r="L257" s="132"/>
      <c r="M257" s="133" t="str">
        <f>IFERROR((IF($C$3="Utensils",(VLOOKUP(I257,'Viktiga fält'!B:D,3,FALSE)),IF($C$3="Food",(VLOOKUP(I257,'Viktiga fält'!F:H,3,FALSE)),IF($C$3="Non Food",(VLOOKUP(I257,'Viktiga fält'!J:L,3,FALSE)),IF($C$3="Alcoholic beverages",(VLOOKUP(I257,'Viktiga fält'!N:P,3,FALSE)),IF($C$3="Fresh Fish",(VLOOKUP(I257,'Viktiga fält'!R:T,3,FALSE)),IF($C$3="Customer unique",(VLOOKUP(I257,'Viktiga fält'!V:X,3,FALSE)),""))))))),"")</f>
        <v>Ja</v>
      </c>
      <c r="N257" s="61" t="str">
        <f>IF(E257="","Nej","Ja")</f>
        <v>Nej</v>
      </c>
      <c r="O257" s="133" t="str">
        <f t="shared" si="28"/>
        <v>Ja</v>
      </c>
      <c r="P257" s="137"/>
      <c r="Q257" s="137"/>
      <c r="R257" s="65"/>
      <c r="S257" s="2"/>
      <c r="T257" s="2"/>
      <c r="U257" s="2"/>
      <c r="V257" s="2"/>
      <c r="W257" s="2"/>
      <c r="X257" s="2"/>
      <c r="Y257" s="2"/>
      <c r="Z257" s="2"/>
      <c r="AA257" s="2"/>
      <c r="AB257" s="2"/>
    </row>
    <row r="258" spans="1:35" ht="31.5" customHeight="1" outlineLevel="2" x14ac:dyDescent="0.25">
      <c r="A258" s="26">
        <v>228</v>
      </c>
      <c r="B258" s="219" t="s">
        <v>446</v>
      </c>
      <c r="C258" s="219"/>
      <c r="D258" s="38"/>
      <c r="E258" s="79" t="s">
        <v>40</v>
      </c>
      <c r="F258" s="27"/>
      <c r="G258" s="22" t="s">
        <v>447</v>
      </c>
      <c r="H258" s="121"/>
      <c r="I258" s="130" t="s">
        <v>448</v>
      </c>
      <c r="J258" s="130" t="s">
        <v>449</v>
      </c>
      <c r="K258" s="131" t="str">
        <f>IF(E258="- Choose from list -","",IF(E258="","",VLOOKUP(E258,VER!C:D,2,0)))</f>
        <v/>
      </c>
      <c r="L258" s="132" t="s">
        <v>69</v>
      </c>
      <c r="M258" s="133" t="str">
        <f>IFERROR((IF($C$3="Utensils",(VLOOKUP(I258,'Viktiga fält'!B:D,3,FALSE)),IF($C$3="Food",(VLOOKUP(I258,'Viktiga fält'!F:H,3,FALSE)),IF($C$3="Non Food",(VLOOKUP(I258,'Viktiga fält'!J:L,3,FALSE)),IF($C$3="Alcoholic beverages",(VLOOKUP(I258,'Viktiga fält'!N:P,3,FALSE)),IF($C$3="Fresh Fish",(VLOOKUP(I258,'Viktiga fält'!R:T,3,FALSE)),IF($C$3="Customer unique",(VLOOKUP(I258,'Viktiga fält'!V:X,3,FALSE)),""))))))),"")</f>
        <v/>
      </c>
      <c r="N258" s="82" t="str">
        <f>IF(E258="- Choose from list -","Nej",IF(E258="","Nej","Ja"))</f>
        <v>Nej</v>
      </c>
      <c r="O258" s="133" t="str">
        <f t="shared" si="28"/>
        <v>Nej</v>
      </c>
      <c r="P258" s="137"/>
      <c r="Q258" s="137"/>
      <c r="R258" s="65"/>
      <c r="S258" s="2"/>
      <c r="T258" s="2"/>
      <c r="U258" s="2"/>
      <c r="V258" s="2"/>
      <c r="W258" s="2"/>
      <c r="X258" s="2"/>
      <c r="Y258" s="2"/>
      <c r="Z258" s="2"/>
      <c r="AA258" s="2"/>
      <c r="AB258" s="2"/>
    </row>
    <row r="259" spans="1:35" ht="13" customHeight="1" outlineLevel="1" x14ac:dyDescent="0.25">
      <c r="A259" s="26">
        <v>229</v>
      </c>
      <c r="B259" s="43"/>
      <c r="C259" s="53"/>
      <c r="D259" s="22"/>
      <c r="E259" s="44"/>
      <c r="F259" s="27"/>
      <c r="G259" s="27"/>
      <c r="H259" s="121"/>
      <c r="I259" s="122"/>
      <c r="J259" s="122"/>
      <c r="K259" s="135"/>
      <c r="L259" s="135"/>
      <c r="M259" s="137" t="str">
        <f>IFERROR((IF($C$3="Utensils",(VLOOKUP(I259,'Viktiga fält'!B:D,3,FALSE)),IF($C$3="Food",(VLOOKUP(I259,'Viktiga fält'!F:H,3,FALSE)),IF($C$3="Non Food",(VLOOKUP(I259,'Viktiga fält'!J:L,3,FALSE)),IF($C$3="Alcoholic beverages",(VLOOKUP(I259,'Viktiga fält'!N:P,3,FALSE)),IF($C$3="Fresh Fish",(VLOOKUP(I259,'Viktiga fält'!R:T,3,FALSE)),IF($C$3="Customer unique",(VLOOKUP(I259,'Viktiga fält'!V:X,3,FALSE)),""))))))),"")</f>
        <v/>
      </c>
      <c r="N259" s="65"/>
      <c r="O259" s="137"/>
      <c r="P259" s="150"/>
      <c r="Q259" s="150"/>
      <c r="R259" s="57"/>
      <c r="S259" s="2"/>
      <c r="T259" s="2"/>
      <c r="U259" s="2"/>
      <c r="V259" s="2"/>
      <c r="W259" s="2"/>
      <c r="X259" s="2"/>
      <c r="Y259" s="2"/>
      <c r="Z259" s="2"/>
      <c r="AA259" s="2"/>
      <c r="AB259" s="2"/>
      <c r="AC259" s="3"/>
    </row>
    <row r="260" spans="1:35" ht="26" x14ac:dyDescent="0.25">
      <c r="A260" s="26">
        <v>230</v>
      </c>
      <c r="B260" s="217" t="s">
        <v>450</v>
      </c>
      <c r="C260" s="217"/>
      <c r="D260" s="217"/>
      <c r="E260" s="217"/>
      <c r="F260" s="217"/>
      <c r="G260" s="217"/>
      <c r="H260" s="121"/>
      <c r="I260" s="128"/>
      <c r="J260" s="128"/>
      <c r="K260" s="123"/>
      <c r="L260" s="123"/>
      <c r="M260" s="137" t="str">
        <f>IFERROR((IF($C$3="Utensils",(VLOOKUP(I260,'Viktiga fält'!B:D,3,FALSE)),IF($C$3="Food",(VLOOKUP(I260,'Viktiga fält'!F:H,3,FALSE)),IF($C$3="Non Food",(VLOOKUP(I260,'Viktiga fält'!J:L,3,FALSE)),IF($C$3="Alcoholic beverages",(VLOOKUP(I260,'Viktiga fält'!N:P,3,FALSE)),IF($C$3="Fresh Fish",(VLOOKUP(I260,'Viktiga fält'!R:T,3,FALSE)),IF($C$3="Customer unique",(VLOOKUP(I260,'Viktiga fält'!V:X,3,FALSE)),""))))))),"")</f>
        <v/>
      </c>
      <c r="N260" s="65"/>
      <c r="O260" s="137"/>
      <c r="P260" s="124"/>
      <c r="Q260" s="124"/>
      <c r="R260" s="62"/>
      <c r="S260" s="2"/>
      <c r="T260" s="2"/>
      <c r="U260" s="2"/>
      <c r="V260" s="2"/>
      <c r="W260" s="2"/>
      <c r="X260" s="2"/>
      <c r="Y260" s="2"/>
      <c r="Z260" s="2"/>
      <c r="AA260" s="2"/>
      <c r="AB260" s="2"/>
    </row>
    <row r="261" spans="1:35" ht="7.4" customHeight="1" x14ac:dyDescent="0.25">
      <c r="A261" s="26">
        <v>231</v>
      </c>
      <c r="B261" s="45"/>
      <c r="C261" s="38"/>
      <c r="D261" s="38"/>
      <c r="E261" s="46"/>
      <c r="F261" s="27"/>
      <c r="G261" s="27"/>
      <c r="H261" s="121"/>
      <c r="I261" s="122"/>
      <c r="J261" s="122"/>
      <c r="K261" s="132"/>
      <c r="L261" s="132"/>
      <c r="M261" s="137" t="str">
        <f>IFERROR((IF($C$3="Utensils",(VLOOKUP(I261,'Viktiga fält'!B:D,3,FALSE)),IF($C$3="Food",(VLOOKUP(I261,'Viktiga fält'!F:H,3,FALSE)),IF($C$3="Non Food",(VLOOKUP(I261,'Viktiga fält'!J:L,3,FALSE)),IF($C$3="Alcoholic beverages",(VLOOKUP(I261,'Viktiga fält'!N:P,3,FALSE)),IF($C$3="Fresh Fish",(VLOOKUP(I261,'Viktiga fält'!R:T,3,FALSE)),IF($C$3="Customer unique",(VLOOKUP(I261,'Viktiga fält'!V:X,3,FALSE)),""))))))),"")</f>
        <v/>
      </c>
      <c r="N261" s="65"/>
      <c r="O261" s="137"/>
      <c r="P261" s="137"/>
      <c r="Q261" s="137"/>
      <c r="R261" s="65"/>
      <c r="S261" s="2"/>
      <c r="T261" s="2"/>
      <c r="U261" s="2"/>
      <c r="V261" s="2"/>
      <c r="W261" s="2"/>
      <c r="X261" s="2"/>
      <c r="Y261" s="2"/>
      <c r="Z261" s="2"/>
      <c r="AA261" s="2"/>
      <c r="AB261" s="2"/>
      <c r="AC261" s="3"/>
      <c r="AF261" s="3"/>
      <c r="AI261" s="3"/>
    </row>
    <row r="262" spans="1:35" ht="15.75" customHeight="1" outlineLevel="1" x14ac:dyDescent="0.25">
      <c r="A262" s="26">
        <v>232</v>
      </c>
      <c r="B262" s="215" t="s">
        <v>83</v>
      </c>
      <c r="C262" s="215"/>
      <c r="D262" s="22"/>
      <c r="E262" s="23"/>
      <c r="F262" s="27"/>
      <c r="G262" s="27"/>
      <c r="H262" s="121"/>
      <c r="I262" s="130" t="s">
        <v>85</v>
      </c>
      <c r="J262" s="130" t="s">
        <v>451</v>
      </c>
      <c r="K262" s="131" t="str">
        <f>IF(E262="","",E262)</f>
        <v/>
      </c>
      <c r="L262" s="132"/>
      <c r="M262" s="133" t="str">
        <f>IFERROR((IF($C$3="Utensils",(VLOOKUP(I262,'Viktiga fält'!B:D,3,FALSE)),IF($C$3="Food",(VLOOKUP(I262,'Viktiga fält'!F:H,3,FALSE)),IF($C$3="Non Food",(VLOOKUP(I262,'Viktiga fält'!J:L,3,FALSE)),IF($C$3="Alcoholic beverages",(VLOOKUP(I262,'Viktiga fält'!N:P,3,FALSE)),IF($C$3="Fresh Fish",(VLOOKUP(I262,'Viktiga fält'!R:T,3,FALSE)),IF($C$3="Customer unique",(VLOOKUP(I262,'Viktiga fält'!V:X,3,FALSE)),""))))))),"")</f>
        <v>Ja</v>
      </c>
      <c r="N262" s="61" t="str">
        <f>IF(E262="","Nej","Ja")</f>
        <v>Nej</v>
      </c>
      <c r="O262" s="133" t="str">
        <f t="shared" si="28"/>
        <v>Ja</v>
      </c>
      <c r="P262" s="137"/>
      <c r="Q262" s="137"/>
      <c r="R262" s="65"/>
      <c r="S262" s="2"/>
      <c r="T262" s="2"/>
      <c r="U262" s="2"/>
      <c r="V262" s="2"/>
      <c r="W262" s="2"/>
      <c r="X262" s="2"/>
      <c r="Y262" s="2"/>
      <c r="Z262" s="2"/>
      <c r="AA262" s="2"/>
      <c r="AB262" s="2"/>
      <c r="AE262" s="3"/>
      <c r="AH262" s="3"/>
    </row>
    <row r="263" spans="1:35" ht="31.5" customHeight="1" outlineLevel="1" x14ac:dyDescent="0.25">
      <c r="A263" s="26">
        <v>233</v>
      </c>
      <c r="B263" s="215" t="s">
        <v>341</v>
      </c>
      <c r="C263" s="215"/>
      <c r="D263" s="38"/>
      <c r="E263" s="79" t="s">
        <v>40</v>
      </c>
      <c r="F263" s="27"/>
      <c r="G263" s="22" t="s">
        <v>342</v>
      </c>
      <c r="H263" s="121"/>
      <c r="I263" s="130" t="s">
        <v>343</v>
      </c>
      <c r="J263" s="130" t="s">
        <v>452</v>
      </c>
      <c r="K263" s="131" t="str">
        <f>IF(E263="- Choose from list -","",IF(E263="","",VLOOKUP(E263,VER!C:D,2,0)))</f>
        <v/>
      </c>
      <c r="L263" s="132" t="s">
        <v>69</v>
      </c>
      <c r="M263" s="133" t="str">
        <f>IFERROR((IF($C$3="Utensils",(VLOOKUP(I263,'Viktiga fält'!B:D,3,FALSE)),IF($C$3="Food",(VLOOKUP(I263,'Viktiga fält'!F:H,3,FALSE)),IF($C$3="Non Food",(VLOOKUP(I263,'Viktiga fält'!J:L,3,FALSE)),IF($C$3="Alcoholic beverages",(VLOOKUP(I263,'Viktiga fält'!N:P,3,FALSE)),IF($C$3="Fresh Fish",(VLOOKUP(I263,'Viktiga fält'!R:T,3,FALSE)),IF($C$3="Customer unique",(VLOOKUP(I263,'Viktiga fält'!V:X,3,FALSE)),""))))))),"")</f>
        <v>Ja</v>
      </c>
      <c r="N263" s="82" t="str">
        <f>IF(E263="- Choose from list -","Nej",IF(E263="","Nej","Ja"))</f>
        <v>Nej</v>
      </c>
      <c r="O263" s="133" t="str">
        <f t="shared" si="28"/>
        <v>Ja</v>
      </c>
      <c r="P263" s="137"/>
      <c r="Q263" s="137"/>
      <c r="R263" s="65"/>
      <c r="S263" s="2"/>
      <c r="T263" s="2"/>
      <c r="U263" s="2"/>
      <c r="V263" s="2"/>
      <c r="W263" s="2"/>
      <c r="X263" s="2"/>
      <c r="Y263" s="2"/>
      <c r="Z263" s="2"/>
      <c r="AA263" s="2"/>
      <c r="AB263" s="2"/>
    </row>
    <row r="264" spans="1:35" ht="31.5" customHeight="1" outlineLevel="1" x14ac:dyDescent="0.25">
      <c r="A264" s="26">
        <v>234</v>
      </c>
      <c r="B264" s="215" t="s">
        <v>345</v>
      </c>
      <c r="C264" s="215"/>
      <c r="D264" s="22"/>
      <c r="E264" s="23"/>
      <c r="F264" s="164" t="str">
        <f>Data!C47</f>
        <v/>
      </c>
      <c r="G264" s="22" t="s">
        <v>453</v>
      </c>
      <c r="H264" s="121"/>
      <c r="I264" s="130" t="s">
        <v>347</v>
      </c>
      <c r="J264" s="130" t="s">
        <v>454</v>
      </c>
      <c r="K264" s="131" t="str">
        <f>IF(E264="","",E264)</f>
        <v/>
      </c>
      <c r="L264" s="132"/>
      <c r="M264" s="133" t="str">
        <f>IFERROR((IF($C$3="Utensils",(VLOOKUP(I264,'Viktiga fält'!B:D,3,FALSE)),IF($C$3="Food",(VLOOKUP(I264,'Viktiga fält'!F:H,3,FALSE)),IF($C$3="Non Food",(VLOOKUP(I264,'Viktiga fält'!J:L,3,FALSE)),IF($C$3="Alcoholic beverages",(VLOOKUP(I264,'Viktiga fält'!N:P,3,FALSE)),IF($C$3="Fresh Fish",(VLOOKUP(I264,'Viktiga fält'!R:T,3,FALSE)),IF($C$3="Customer unique",(VLOOKUP(I264,'Viktiga fält'!V:X,3,FALSE)),""))))))),"")</f>
        <v>Ja</v>
      </c>
      <c r="N264" s="61" t="str">
        <f>IF(E264="","Nej","Ja")</f>
        <v>Nej</v>
      </c>
      <c r="O264" s="133" t="str">
        <f t="shared" si="28"/>
        <v>Ja</v>
      </c>
      <c r="P264" s="137"/>
      <c r="Q264" s="137"/>
      <c r="R264" s="65"/>
      <c r="S264" s="2"/>
      <c r="T264" s="2"/>
      <c r="U264" s="2"/>
      <c r="V264" s="2"/>
      <c r="W264" s="2"/>
      <c r="X264" s="2"/>
      <c r="Y264" s="2"/>
      <c r="Z264" s="2"/>
      <c r="AA264" s="2"/>
      <c r="AB264" s="2"/>
    </row>
    <row r="265" spans="1:35" ht="15.75" customHeight="1" outlineLevel="1" x14ac:dyDescent="0.25">
      <c r="A265" s="26">
        <v>235</v>
      </c>
      <c r="B265" s="215" t="s">
        <v>349</v>
      </c>
      <c r="C265" s="215"/>
      <c r="D265" s="38"/>
      <c r="E265" s="79" t="s">
        <v>40</v>
      </c>
      <c r="F265" s="27"/>
      <c r="G265" s="27"/>
      <c r="H265" s="121"/>
      <c r="I265" s="130" t="s">
        <v>350</v>
      </c>
      <c r="J265" s="130" t="s">
        <v>455</v>
      </c>
      <c r="K265" s="131" t="str">
        <f>IF(E265="- Choose from list -","",IF(E265="","",E265))</f>
        <v/>
      </c>
      <c r="L265" s="132" t="s">
        <v>352</v>
      </c>
      <c r="M265" s="133" t="str">
        <f>IFERROR((IF($C$3="Utensils",(VLOOKUP(I265,'Viktiga fält'!B:D,3,FALSE)),IF($C$3="Food",(VLOOKUP(I265,'Viktiga fält'!F:H,3,FALSE)),IF($C$3="Non Food",(VLOOKUP(I265,'Viktiga fält'!J:L,3,FALSE)),IF($C$3="Alcoholic beverages",(VLOOKUP(I265,'Viktiga fält'!N:P,3,FALSE)),IF($C$3="Fresh Fish",(VLOOKUP(I265,'Viktiga fält'!R:T,3,FALSE)),IF($C$3="Customer unique",(VLOOKUP(I265,'Viktiga fält'!V:X,3,FALSE)),""))))))),"")</f>
        <v>Ja</v>
      </c>
      <c r="N265" s="82" t="str">
        <f>IF(E265="- Choose from list -","Nej",IF(E265="","Nej","Ja"))</f>
        <v>Nej</v>
      </c>
      <c r="O265" s="133" t="str">
        <f t="shared" si="28"/>
        <v>Ja</v>
      </c>
      <c r="P265" s="137"/>
      <c r="Q265" s="137"/>
      <c r="R265" s="65"/>
      <c r="S265" s="2"/>
      <c r="T265" s="2"/>
      <c r="U265" s="2"/>
      <c r="V265" s="2"/>
      <c r="W265" s="2"/>
      <c r="X265" s="2"/>
      <c r="Y265" s="2"/>
      <c r="Z265" s="2"/>
      <c r="AA265" s="2"/>
      <c r="AB265" s="2"/>
    </row>
    <row r="266" spans="1:35" ht="15.75" customHeight="1" outlineLevel="1" x14ac:dyDescent="0.25">
      <c r="A266" s="26">
        <v>183</v>
      </c>
      <c r="B266" s="215" t="s">
        <v>3639</v>
      </c>
      <c r="C266" s="215"/>
      <c r="D266" s="29"/>
      <c r="E266" s="212">
        <f>IF(E262="",0,E213)</f>
        <v>0</v>
      </c>
      <c r="F266" s="27"/>
      <c r="G266" s="22"/>
      <c r="H266" s="1"/>
      <c r="I266" s="206" t="s">
        <v>3640</v>
      </c>
      <c r="J266" s="206" t="s">
        <v>3642</v>
      </c>
      <c r="K266" s="207" t="str">
        <f>IF(E266=0,"",E266)</f>
        <v/>
      </c>
      <c r="L266" s="208"/>
      <c r="M266" s="61"/>
      <c r="N266" s="61"/>
      <c r="O266" s="61"/>
      <c r="P266" s="65"/>
      <c r="Q266" s="65"/>
      <c r="R266" s="65"/>
      <c r="S266" s="20"/>
      <c r="T266" s="20"/>
      <c r="U266" s="2"/>
      <c r="V266" s="2"/>
      <c r="W266" s="2"/>
      <c r="X266" s="2"/>
      <c r="Y266" s="2"/>
      <c r="Z266" s="2"/>
      <c r="AA266" s="2"/>
      <c r="AB266" s="2"/>
      <c r="AC266" s="2"/>
      <c r="AD266" s="2"/>
      <c r="AE266" s="2"/>
      <c r="AG266" s="3"/>
    </row>
    <row r="267" spans="1:35" ht="7.4" customHeight="1" outlineLevel="1" x14ac:dyDescent="0.25">
      <c r="A267" s="26">
        <v>236</v>
      </c>
      <c r="B267" s="45"/>
      <c r="C267" s="22"/>
      <c r="D267" s="22"/>
      <c r="E267" s="44"/>
      <c r="F267" s="27"/>
      <c r="G267" s="27"/>
      <c r="H267" s="121"/>
      <c r="I267" s="122"/>
      <c r="J267" s="122"/>
      <c r="K267" s="132"/>
      <c r="L267" s="132"/>
      <c r="M267" s="137" t="str">
        <f>IFERROR((IF($C$3="Utensils",(VLOOKUP(I267,'Viktiga fält'!B:D,3,FALSE)),IF($C$3="Food",(VLOOKUP(I267,'Viktiga fält'!F:H,3,FALSE)),IF($C$3="Non Food",(VLOOKUP(I267,'Viktiga fält'!J:L,3,FALSE)),IF($C$3="Alcoholic beverages",(VLOOKUP(I267,'Viktiga fält'!N:P,3,FALSE)),IF($C$3="Fresh Fish",(VLOOKUP(I267,'Viktiga fält'!R:T,3,FALSE)),IF($C$3="Customer unique",(VLOOKUP(I267,'Viktiga fält'!V:X,3,FALSE)),""))))))),"")</f>
        <v/>
      </c>
      <c r="N267" s="65"/>
      <c r="O267" s="137"/>
      <c r="P267" s="137"/>
      <c r="Q267" s="137"/>
      <c r="R267" s="65"/>
      <c r="S267" s="2"/>
      <c r="T267" s="2"/>
      <c r="U267" s="2"/>
      <c r="V267" s="2"/>
      <c r="W267" s="2"/>
      <c r="X267" s="2"/>
      <c r="Y267" s="2"/>
      <c r="Z267" s="2"/>
      <c r="AA267" s="2"/>
      <c r="AB267" s="2"/>
    </row>
    <row r="268" spans="1:35" ht="15.5" outlineLevel="1" x14ac:dyDescent="0.35">
      <c r="A268" s="26">
        <v>237</v>
      </c>
      <c r="B268" s="218" t="s">
        <v>353</v>
      </c>
      <c r="C268" s="218"/>
      <c r="D268" s="31"/>
      <c r="E268" s="40"/>
      <c r="F268" s="30"/>
      <c r="G268" s="30"/>
      <c r="H268" s="121"/>
      <c r="I268" s="122"/>
      <c r="J268" s="122"/>
      <c r="K268" s="135"/>
      <c r="L268" s="135"/>
      <c r="M268" s="137" t="str">
        <f>IFERROR((IF($C$3="Utensils",(VLOOKUP(I268,'Viktiga fält'!B:D,3,FALSE)),IF($C$3="Food",(VLOOKUP(I268,'Viktiga fält'!F:H,3,FALSE)),IF($C$3="Non Food",(VLOOKUP(I268,'Viktiga fält'!J:L,3,FALSE)),IF($C$3="Alcoholic beverages",(VLOOKUP(I268,'Viktiga fält'!N:P,3,FALSE)),IF($C$3="Fresh Fish",(VLOOKUP(I268,'Viktiga fält'!R:T,3,FALSE)),IF($C$3="Customer unique",(VLOOKUP(I268,'Viktiga fält'!V:X,3,FALSE)),""))))))),"")</f>
        <v/>
      </c>
      <c r="N268" s="65"/>
      <c r="O268" s="137"/>
      <c r="P268" s="150"/>
      <c r="Q268" s="150"/>
      <c r="R268" s="57"/>
      <c r="S268" s="2"/>
      <c r="T268" s="2"/>
      <c r="U268" s="2"/>
      <c r="V268" s="2"/>
      <c r="W268" s="2"/>
      <c r="X268" s="2"/>
      <c r="Y268" s="2"/>
      <c r="Z268" s="2"/>
      <c r="AA268" s="2"/>
      <c r="AB268" s="2"/>
      <c r="AC268" s="3"/>
    </row>
    <row r="269" spans="1:35" ht="7.4" customHeight="1" outlineLevel="1" x14ac:dyDescent="0.25">
      <c r="A269" s="26">
        <v>238</v>
      </c>
      <c r="B269" s="45"/>
      <c r="C269" s="22"/>
      <c r="D269" s="22"/>
      <c r="E269" s="44"/>
      <c r="F269" s="27"/>
      <c r="G269" s="27"/>
      <c r="H269" s="121"/>
      <c r="I269" s="122"/>
      <c r="J269" s="122"/>
      <c r="K269" s="132"/>
      <c r="L269" s="132"/>
      <c r="M269" s="137" t="str">
        <f>IFERROR((IF($C$3="Utensils",(VLOOKUP(I269,'Viktiga fält'!B:D,3,FALSE)),IF($C$3="Food",(VLOOKUP(I269,'Viktiga fält'!F:H,3,FALSE)),IF($C$3="Non Food",(VLOOKUP(I269,'Viktiga fält'!J:L,3,FALSE)),IF($C$3="Alcoholic beverages",(VLOOKUP(I269,'Viktiga fält'!N:P,3,FALSE)),IF($C$3="Fresh Fish",(VLOOKUP(I269,'Viktiga fält'!R:T,3,FALSE)),IF($C$3="Customer unique",(VLOOKUP(I269,'Viktiga fält'!V:X,3,FALSE)),""))))))),"")</f>
        <v/>
      </c>
      <c r="N269" s="65"/>
      <c r="O269" s="137"/>
      <c r="P269" s="137"/>
      <c r="Q269" s="137"/>
      <c r="R269" s="65"/>
      <c r="S269" s="2"/>
      <c r="T269" s="2"/>
      <c r="U269" s="2"/>
      <c r="V269" s="2"/>
      <c r="W269" s="2"/>
      <c r="X269" s="2"/>
      <c r="Y269" s="2"/>
      <c r="Z269" s="2"/>
      <c r="AA269" s="2"/>
      <c r="AB269" s="2"/>
    </row>
    <row r="270" spans="1:35" ht="15.75" customHeight="1" outlineLevel="1" x14ac:dyDescent="0.25">
      <c r="A270" s="26">
        <v>239</v>
      </c>
      <c r="B270" s="214" t="s">
        <v>354</v>
      </c>
      <c r="C270" s="214"/>
      <c r="D270" s="38"/>
      <c r="E270" s="21"/>
      <c r="F270" s="47"/>
      <c r="G270" s="22" t="s">
        <v>355</v>
      </c>
      <c r="H270" s="121"/>
      <c r="I270" s="130" t="s">
        <v>356</v>
      </c>
      <c r="J270" s="130" t="s">
        <v>456</v>
      </c>
      <c r="K270" s="131" t="str">
        <f>IF(E270="","",E270)</f>
        <v/>
      </c>
      <c r="L270" s="132"/>
      <c r="M270" s="133" t="str">
        <f>IFERROR((IF($C$3="Utensils",(VLOOKUP(I270,'Viktiga fält'!B:D,3,FALSE)),IF($C$3="Food",(VLOOKUP(I270,'Viktiga fält'!F:H,3,FALSE)),IF($C$3="Non Food",(VLOOKUP(I270,'Viktiga fält'!J:L,3,FALSE)),IF($C$3="Alcoholic beverages",(VLOOKUP(I270,'Viktiga fält'!N:P,3,FALSE)),IF($C$3="Fresh Fish",(VLOOKUP(I270,'Viktiga fält'!R:T,3,FALSE)),IF($C$3="Customer unique",(VLOOKUP(I270,'Viktiga fält'!V:X,3,FALSE)),""))))))),"")</f>
        <v>Ja</v>
      </c>
      <c r="N270" s="61" t="str">
        <f>IF(E270="","Nej","Ja")</f>
        <v>Nej</v>
      </c>
      <c r="O270" s="133" t="str">
        <f t="shared" si="28"/>
        <v>Ja</v>
      </c>
      <c r="P270" s="137"/>
      <c r="Q270" s="137">
        <f>IF(N270="Nej",0,1)</f>
        <v>0</v>
      </c>
      <c r="R270" s="65"/>
      <c r="S270" s="2"/>
      <c r="T270" s="2"/>
      <c r="U270" s="2"/>
      <c r="V270" s="2"/>
      <c r="W270" s="2"/>
      <c r="X270" s="2"/>
      <c r="Y270" s="2"/>
      <c r="Z270" s="2"/>
      <c r="AA270" s="2"/>
      <c r="AB270" s="2"/>
    </row>
    <row r="271" spans="1:35" ht="15.75" customHeight="1" outlineLevel="1" x14ac:dyDescent="0.25">
      <c r="A271" s="26">
        <v>240</v>
      </c>
      <c r="B271" s="214" t="s">
        <v>358</v>
      </c>
      <c r="C271" s="214"/>
      <c r="D271" s="38"/>
      <c r="E271" s="21"/>
      <c r="F271" s="27"/>
      <c r="G271" s="27"/>
      <c r="H271" s="121"/>
      <c r="I271" s="130" t="s">
        <v>359</v>
      </c>
      <c r="J271" s="130" t="s">
        <v>457</v>
      </c>
      <c r="K271" s="131" t="str">
        <f>IF(E271="","",E271)</f>
        <v/>
      </c>
      <c r="L271" s="132"/>
      <c r="M271" s="133" t="str">
        <f>IFERROR((IF($C$3="Utensils",(VLOOKUP(I271,'Viktiga fält'!B:D,3,FALSE)),IF($C$3="Food",(VLOOKUP(I271,'Viktiga fält'!F:H,3,FALSE)),IF($C$3="Non Food",(VLOOKUP(I271,'Viktiga fält'!J:L,3,FALSE)),IF($C$3="Alcoholic beverages",(VLOOKUP(I271,'Viktiga fält'!N:P,3,FALSE)),IF($C$3="Fresh Fish",(VLOOKUP(I271,'Viktiga fält'!R:T,3,FALSE)),IF($C$3="Customer unique",(VLOOKUP(I271,'Viktiga fält'!V:X,3,FALSE)),""))))))),"")</f>
        <v>Ja</v>
      </c>
      <c r="N271" s="61" t="str">
        <f>IF(E271="","Nej","Ja")</f>
        <v>Nej</v>
      </c>
      <c r="O271" s="133" t="str">
        <f t="shared" si="28"/>
        <v>Ja</v>
      </c>
      <c r="P271" s="137"/>
      <c r="Q271" s="137">
        <f t="shared" ref="Q271:Q300" si="29">IF(N271="Nej",0,1)</f>
        <v>0</v>
      </c>
      <c r="R271" s="65"/>
      <c r="S271" s="2"/>
      <c r="T271" s="2"/>
      <c r="U271" s="2"/>
      <c r="V271" s="2"/>
      <c r="W271" s="2"/>
      <c r="X271" s="2"/>
      <c r="Y271" s="2"/>
      <c r="Z271" s="2"/>
      <c r="AA271" s="2"/>
      <c r="AB271" s="2"/>
    </row>
    <row r="272" spans="1:35" ht="15.75" customHeight="1" outlineLevel="2" x14ac:dyDescent="0.25">
      <c r="A272" s="26">
        <v>241</v>
      </c>
      <c r="B272" s="215" t="s">
        <v>361</v>
      </c>
      <c r="C272" s="215"/>
      <c r="D272" s="38"/>
      <c r="E272" s="37"/>
      <c r="F272" s="27"/>
      <c r="G272" s="27"/>
      <c r="H272" s="121"/>
      <c r="I272" s="130" t="s">
        <v>359</v>
      </c>
      <c r="J272" s="130" t="s">
        <v>458</v>
      </c>
      <c r="K272" s="131" t="str">
        <f>IF(E272="","",E272)</f>
        <v/>
      </c>
      <c r="L272" s="132"/>
      <c r="M272" s="133" t="str">
        <f>IFERROR((IF($C$3="Utensils",(VLOOKUP(I272,'Viktiga fält'!B:D,3,FALSE)),IF($C$3="Food",(VLOOKUP(I272,'Viktiga fält'!F:H,3,FALSE)),IF($C$3="Non Food",(VLOOKUP(I272,'Viktiga fält'!J:L,3,FALSE)),IF($C$3="Alcoholic beverages",(VLOOKUP(I272,'Viktiga fält'!N:P,3,FALSE)),IF($C$3="Fresh Fish",(VLOOKUP(I272,'Viktiga fält'!R:T,3,FALSE)),IF($C$3="Customer unique",(VLOOKUP(I272,'Viktiga fält'!V:X,3,FALSE)),""))))))),"")</f>
        <v>Ja</v>
      </c>
      <c r="N272" s="61" t="str">
        <f>IF(E272="","Nej","Ja")</f>
        <v>Nej</v>
      </c>
      <c r="O272" s="133" t="str">
        <f t="shared" si="28"/>
        <v>Ja</v>
      </c>
      <c r="P272" s="137"/>
      <c r="Q272" s="137">
        <f t="shared" si="29"/>
        <v>0</v>
      </c>
      <c r="R272" s="65"/>
      <c r="S272" s="2"/>
      <c r="T272" s="2"/>
      <c r="U272" s="2"/>
      <c r="V272" s="2"/>
      <c r="W272" s="2"/>
      <c r="X272" s="2"/>
      <c r="Y272" s="2"/>
      <c r="Z272" s="2"/>
      <c r="AA272" s="2"/>
      <c r="AB272" s="2"/>
    </row>
    <row r="273" spans="1:31" ht="15.75" customHeight="1" outlineLevel="1" x14ac:dyDescent="0.25">
      <c r="A273" s="26">
        <v>242</v>
      </c>
      <c r="B273" s="215" t="s">
        <v>363</v>
      </c>
      <c r="C273" s="215"/>
      <c r="D273" s="38"/>
      <c r="E273" s="36"/>
      <c r="F273" s="27"/>
      <c r="G273" s="27"/>
      <c r="H273" s="121"/>
      <c r="I273" s="130" t="s">
        <v>359</v>
      </c>
      <c r="J273" s="130" t="s">
        <v>459</v>
      </c>
      <c r="K273" s="131" t="str">
        <f>IF(E273="","",E273)</f>
        <v/>
      </c>
      <c r="L273" s="132"/>
      <c r="M273" s="133" t="str">
        <f>IFERROR((IF($C$3="Utensils",(VLOOKUP(I273,'Viktiga fält'!B:D,3,FALSE)),IF($C$3="Food",(VLOOKUP(I273,'Viktiga fält'!F:H,3,FALSE)),IF($C$3="Non Food",(VLOOKUP(I273,'Viktiga fält'!J:L,3,FALSE)),IF($C$3="Alcoholic beverages",(VLOOKUP(I273,'Viktiga fält'!N:P,3,FALSE)),IF($C$3="Fresh Fish",(VLOOKUP(I273,'Viktiga fält'!R:T,3,FALSE)),IF($C$3="Customer unique",(VLOOKUP(I273,'Viktiga fält'!V:X,3,FALSE)),""))))))),"")</f>
        <v>Ja</v>
      </c>
      <c r="N273" s="61" t="str">
        <f>IF(E273="","Nej","Ja")</f>
        <v>Nej</v>
      </c>
      <c r="O273" s="133" t="str">
        <f t="shared" si="28"/>
        <v>Ja</v>
      </c>
      <c r="P273" s="137"/>
      <c r="Q273" s="137">
        <f t="shared" si="29"/>
        <v>0</v>
      </c>
      <c r="R273" s="65"/>
      <c r="S273" s="2"/>
      <c r="T273" s="2"/>
      <c r="U273" s="2"/>
      <c r="V273" s="2"/>
      <c r="W273" s="2"/>
      <c r="X273" s="2"/>
      <c r="Y273" s="2"/>
      <c r="Z273" s="2"/>
      <c r="AA273" s="2"/>
      <c r="AB273" s="2"/>
    </row>
    <row r="274" spans="1:31" ht="31.5" customHeight="1" outlineLevel="1" x14ac:dyDescent="0.25">
      <c r="A274" s="26">
        <v>243</v>
      </c>
      <c r="B274" s="215" t="s">
        <v>365</v>
      </c>
      <c r="C274" s="215"/>
      <c r="D274" s="22"/>
      <c r="E274" s="79" t="s">
        <v>40</v>
      </c>
      <c r="F274" s="27"/>
      <c r="G274" s="22" t="s">
        <v>366</v>
      </c>
      <c r="H274" s="121"/>
      <c r="I274" s="130" t="s">
        <v>367</v>
      </c>
      <c r="J274" s="130" t="s">
        <v>460</v>
      </c>
      <c r="K274" s="131" t="str">
        <f>IF(E274="- Choose from list -","",IF(E274="","",VLOOKUP(E274,VER!C:D,2,0)))</f>
        <v/>
      </c>
      <c r="L274" s="132" t="s">
        <v>69</v>
      </c>
      <c r="M274" s="133" t="str">
        <f>IFERROR((IF($C$3="Utensils",(VLOOKUP(I274,'Viktiga fält'!B:D,3,FALSE)),IF($C$3="Food",(VLOOKUP(I274,'Viktiga fält'!F:H,3,FALSE)),IF($C$3="Non Food",(VLOOKUP(I274,'Viktiga fält'!J:L,3,FALSE)),IF($C$3="Alcoholic beverages",(VLOOKUP(I274,'Viktiga fält'!N:P,3,FALSE)),IF($C$3="Fresh Fish",(VLOOKUP(I274,'Viktiga fält'!R:T,3,FALSE)),IF($C$3="Customer unique",(VLOOKUP(I274,'Viktiga fält'!V:X,3,FALSE)),""))))))),"")</f>
        <v>Ja</v>
      </c>
      <c r="N274" s="82" t="str">
        <f>IF(E274="- Choose from list -","Nej",IF(E274="","Nej","Ja"))</f>
        <v>Nej</v>
      </c>
      <c r="O274" s="133" t="str">
        <f t="shared" si="28"/>
        <v>Ja</v>
      </c>
      <c r="P274" s="137"/>
      <c r="Q274" s="137">
        <f t="shared" si="29"/>
        <v>0</v>
      </c>
      <c r="R274" s="65"/>
      <c r="S274" s="2"/>
      <c r="T274" s="2"/>
      <c r="U274" s="2"/>
      <c r="V274" s="2"/>
      <c r="W274" s="2"/>
      <c r="X274" s="2"/>
      <c r="Y274" s="2"/>
      <c r="Z274" s="2"/>
      <c r="AA274" s="2"/>
      <c r="AB274" s="2"/>
    </row>
    <row r="275" spans="1:31" ht="31.5" customHeight="1" outlineLevel="2" x14ac:dyDescent="0.25">
      <c r="A275" s="26">
        <v>244</v>
      </c>
      <c r="B275" s="214" t="s">
        <v>369</v>
      </c>
      <c r="C275" s="214"/>
      <c r="D275" s="22"/>
      <c r="E275" s="21"/>
      <c r="F275" s="27"/>
      <c r="G275" s="22" t="s">
        <v>370</v>
      </c>
      <c r="H275" s="121"/>
      <c r="I275" s="130" t="s">
        <v>371</v>
      </c>
      <c r="J275" s="130" t="s">
        <v>461</v>
      </c>
      <c r="K275" s="131" t="str">
        <f>IF(E275="","",E275)</f>
        <v/>
      </c>
      <c r="L275" s="132"/>
      <c r="M275" s="133" t="str">
        <f>IFERROR((IF($C$3="Utensils",(VLOOKUP(I275,'Viktiga fält'!B:D,3,FALSE)),IF($C$3="Food",(VLOOKUP(I275,'Viktiga fält'!F:H,3,FALSE)),IF($C$3="Non Food",(VLOOKUP(I275,'Viktiga fält'!J:L,3,FALSE)),IF($C$3="Alcoholic beverages",(VLOOKUP(I275,'Viktiga fält'!N:P,3,FALSE)),IF($C$3="Fresh Fish",(VLOOKUP(I275,'Viktiga fält'!R:T,3,FALSE)),IF($C$3="Customer unique",(VLOOKUP(I275,'Viktiga fält'!V:X,3,FALSE)),""))))))),"")</f>
        <v/>
      </c>
      <c r="N275" s="61" t="str">
        <f>IF(E275="","Nej","Ja")</f>
        <v>Nej</v>
      </c>
      <c r="O275" s="133" t="str">
        <f t="shared" si="28"/>
        <v>Nej</v>
      </c>
      <c r="P275" s="137"/>
      <c r="Q275" s="137">
        <f t="shared" si="29"/>
        <v>0</v>
      </c>
      <c r="R275" s="65"/>
      <c r="S275" s="2"/>
      <c r="T275" s="2"/>
      <c r="U275" s="2"/>
      <c r="V275" s="2"/>
      <c r="W275" s="2"/>
      <c r="X275" s="2"/>
      <c r="Y275" s="2"/>
      <c r="Z275" s="2"/>
      <c r="AA275" s="2"/>
      <c r="AB275" s="2"/>
      <c r="AC275" s="3"/>
    </row>
    <row r="276" spans="1:31" ht="31.5" customHeight="1" outlineLevel="2" x14ac:dyDescent="0.25">
      <c r="A276" s="26">
        <v>245</v>
      </c>
      <c r="B276" s="214" t="s">
        <v>373</v>
      </c>
      <c r="C276" s="214"/>
      <c r="D276" s="38"/>
      <c r="E276" s="79" t="s">
        <v>40</v>
      </c>
      <c r="F276" s="27"/>
      <c r="G276" s="22" t="s">
        <v>374</v>
      </c>
      <c r="H276" s="121"/>
      <c r="I276" s="130" t="s">
        <v>375</v>
      </c>
      <c r="J276" s="130" t="s">
        <v>462</v>
      </c>
      <c r="K276" s="131" t="str">
        <f>IF(E276="- Choose from list -","",IF(E276="","",VLOOKUP(E276,VER!C:D,2,0)))</f>
        <v/>
      </c>
      <c r="L276" s="132" t="s">
        <v>69</v>
      </c>
      <c r="M276" s="133" t="str">
        <f>IFERROR((IF($C$3="Utensils",(VLOOKUP(I276,'Viktiga fält'!B:D,3,FALSE)),IF($C$3="Food",(VLOOKUP(I276,'Viktiga fält'!F:H,3,FALSE)),IF($C$3="Non Food",(VLOOKUP(I276,'Viktiga fält'!J:L,3,FALSE)),IF($C$3="Alcoholic beverages",(VLOOKUP(I276,'Viktiga fält'!N:P,3,FALSE)),IF($C$3="Fresh Fish",(VLOOKUP(I276,'Viktiga fält'!R:T,3,FALSE)),IF($C$3="Customer unique",(VLOOKUP(I276,'Viktiga fält'!V:X,3,FALSE)),""))))))),"")</f>
        <v>Ja</v>
      </c>
      <c r="N276" s="82" t="str">
        <f>IF(E276="- Choose from list -","Nej",IF(E276="","Nej","Ja"))</f>
        <v>Nej</v>
      </c>
      <c r="O276" s="133" t="str">
        <f t="shared" si="28"/>
        <v>Ja</v>
      </c>
      <c r="P276" s="137"/>
      <c r="Q276" s="137">
        <f t="shared" si="29"/>
        <v>0</v>
      </c>
      <c r="R276" s="65"/>
      <c r="S276" s="2"/>
      <c r="T276" s="2"/>
      <c r="U276" s="2"/>
      <c r="V276" s="2"/>
      <c r="W276" s="2"/>
      <c r="X276" s="2"/>
      <c r="Y276" s="2"/>
      <c r="Z276" s="2"/>
      <c r="AA276" s="2"/>
      <c r="AB276" s="2"/>
      <c r="AE276" s="3"/>
    </row>
    <row r="277" spans="1:31" ht="31.5" customHeight="1" outlineLevel="2" x14ac:dyDescent="0.25">
      <c r="A277" s="26">
        <v>246</v>
      </c>
      <c r="B277" s="214" t="s">
        <v>3638</v>
      </c>
      <c r="C277" s="214"/>
      <c r="D277" s="38"/>
      <c r="E277" s="36"/>
      <c r="F277" s="27"/>
      <c r="G277" s="22" t="s">
        <v>464</v>
      </c>
      <c r="H277" s="121"/>
      <c r="I277" s="130" t="s">
        <v>465</v>
      </c>
      <c r="J277" s="130" t="s">
        <v>466</v>
      </c>
      <c r="K277" s="131" t="str">
        <f>IF(E277="","",E277)</f>
        <v/>
      </c>
      <c r="L277" s="132"/>
      <c r="M277" s="133" t="str">
        <f>IFERROR((IF($C$3="Utensils",(VLOOKUP(I277,'Viktiga fält'!B:D,3,FALSE)),IF($C$3="Food",(VLOOKUP(I277,'Viktiga fält'!F:H,3,FALSE)),IF($C$3="Non Food",(VLOOKUP(I277,'Viktiga fält'!J:L,3,FALSE)),IF($C$3="Alcoholic beverages",(VLOOKUP(I277,'Viktiga fält'!N:P,3,FALSE)),IF($C$3="Fresh Fish",(VLOOKUP(I277,'Viktiga fält'!R:T,3,FALSE)),IF($C$3="Customer unique",(VLOOKUP(I277,'Viktiga fält'!V:X,3,FALSE)),""))))))),"")</f>
        <v>Ja</v>
      </c>
      <c r="N277" s="61" t="str">
        <f>IF(E277="","Nej","Ja")</f>
        <v>Nej</v>
      </c>
      <c r="O277" s="133" t="str">
        <f t="shared" si="28"/>
        <v>Ja</v>
      </c>
      <c r="P277" s="137"/>
      <c r="Q277" s="137">
        <f t="shared" si="29"/>
        <v>0</v>
      </c>
      <c r="R277" s="65"/>
      <c r="S277" s="2"/>
      <c r="T277" s="2"/>
      <c r="U277" s="2"/>
      <c r="V277" s="2"/>
      <c r="W277" s="2"/>
      <c r="X277" s="2"/>
      <c r="Y277" s="2"/>
      <c r="Z277" s="2"/>
      <c r="AA277" s="2"/>
      <c r="AB277" s="2"/>
    </row>
    <row r="278" spans="1:31" ht="12.5" customHeight="1" outlineLevel="1" x14ac:dyDescent="0.25">
      <c r="A278" s="26">
        <v>247</v>
      </c>
      <c r="B278" s="45"/>
      <c r="C278" s="22"/>
      <c r="D278" s="22"/>
      <c r="E278" s="44"/>
      <c r="F278" s="27"/>
      <c r="G278" s="27"/>
      <c r="H278" s="121"/>
      <c r="I278" s="122"/>
      <c r="J278" s="122"/>
      <c r="K278" s="132"/>
      <c r="L278" s="132"/>
      <c r="M278" s="137" t="str">
        <f>IFERROR((IF($C$3="Utensils",(VLOOKUP(I278,'Viktiga fält'!B:D,3,FALSE)),IF($C$3="Food",(VLOOKUP(I278,'Viktiga fält'!F:H,3,FALSE)),IF($C$3="Non Food",(VLOOKUP(I278,'Viktiga fält'!J:L,3,FALSE)),IF($C$3="Alcoholic beverages",(VLOOKUP(I278,'Viktiga fält'!N:P,3,FALSE)),IF($C$3="Fresh Fish",(VLOOKUP(I278,'Viktiga fält'!R:T,3,FALSE)),IF($C$3="Customer unique",(VLOOKUP(I278,'Viktiga fält'!V:X,3,FALSE)),""))))))),"")</f>
        <v/>
      </c>
      <c r="N278" s="65"/>
      <c r="O278" s="137"/>
      <c r="P278" s="137"/>
      <c r="Q278" s="137"/>
      <c r="R278" s="65"/>
      <c r="S278" s="2"/>
      <c r="T278" s="2"/>
      <c r="U278" s="2"/>
      <c r="V278" s="2"/>
      <c r="W278" s="2"/>
      <c r="X278" s="2"/>
      <c r="Y278" s="2"/>
      <c r="Z278" s="2"/>
      <c r="AA278" s="2"/>
      <c r="AB278" s="2"/>
    </row>
    <row r="279" spans="1:31" ht="15.5" outlineLevel="1" x14ac:dyDescent="0.35">
      <c r="A279" s="26">
        <v>248</v>
      </c>
      <c r="B279" s="218" t="s">
        <v>385</v>
      </c>
      <c r="C279" s="218"/>
      <c r="D279" s="31"/>
      <c r="E279" s="40"/>
      <c r="F279" s="30"/>
      <c r="G279" s="30"/>
      <c r="H279" s="121"/>
      <c r="I279" s="122"/>
      <c r="J279" s="122"/>
      <c r="K279" s="135"/>
      <c r="L279" s="135"/>
      <c r="M279" s="137" t="str">
        <f>IFERROR((IF($C$3="Utensils",(VLOOKUP(I279,'Viktiga fält'!B:D,3,FALSE)),IF($C$3="Food",(VLOOKUP(I279,'Viktiga fält'!F:H,3,FALSE)),IF($C$3="Non Food",(VLOOKUP(I279,'Viktiga fält'!J:L,3,FALSE)),IF($C$3="Alcoholic beverages",(VLOOKUP(I279,'Viktiga fält'!N:P,3,FALSE)),IF($C$3="Fresh Fish",(VLOOKUP(I279,'Viktiga fält'!R:T,3,FALSE)),IF($C$3="Customer unique",(VLOOKUP(I279,'Viktiga fält'!V:X,3,FALSE)),""))))))),"")</f>
        <v/>
      </c>
      <c r="N279" s="65"/>
      <c r="O279" s="137"/>
      <c r="P279" s="150"/>
      <c r="Q279" s="137"/>
      <c r="R279" s="57"/>
      <c r="S279" s="2"/>
      <c r="T279" s="2"/>
      <c r="U279" s="2"/>
      <c r="V279" s="2"/>
      <c r="W279" s="2"/>
      <c r="X279" s="2"/>
      <c r="Y279" s="2"/>
      <c r="Z279" s="2"/>
      <c r="AA279" s="2"/>
      <c r="AB279" s="2"/>
      <c r="AC279" s="3"/>
    </row>
    <row r="280" spans="1:31" ht="7.4" customHeight="1" outlineLevel="1" x14ac:dyDescent="0.25">
      <c r="A280" s="26">
        <v>249</v>
      </c>
      <c r="B280" s="45"/>
      <c r="C280" s="22"/>
      <c r="D280" s="22"/>
      <c r="E280" s="44"/>
      <c r="F280" s="27"/>
      <c r="G280" s="27"/>
      <c r="H280" s="121"/>
      <c r="I280" s="122"/>
      <c r="J280" s="122"/>
      <c r="K280" s="132"/>
      <c r="L280" s="132"/>
      <c r="M280" s="137" t="str">
        <f>IFERROR((IF($C$3="Utensils",(VLOOKUP(I280,'Viktiga fält'!B:D,3,FALSE)),IF($C$3="Food",(VLOOKUP(I280,'Viktiga fält'!F:H,3,FALSE)),IF($C$3="Non Food",(VLOOKUP(I280,'Viktiga fält'!J:L,3,FALSE)),IF($C$3="Alcoholic beverages",(VLOOKUP(I280,'Viktiga fält'!N:P,3,FALSE)),IF($C$3="Fresh Fish",(VLOOKUP(I280,'Viktiga fält'!R:T,3,FALSE)),IF($C$3="Customer unique",(VLOOKUP(I280,'Viktiga fält'!V:X,3,FALSE)),""))))))),"")</f>
        <v/>
      </c>
      <c r="N280" s="65"/>
      <c r="O280" s="137"/>
      <c r="P280" s="137"/>
      <c r="Q280" s="137"/>
      <c r="R280" s="65"/>
      <c r="S280" s="2"/>
      <c r="T280" s="2"/>
      <c r="U280" s="2"/>
      <c r="V280" s="2"/>
      <c r="W280" s="2"/>
      <c r="X280" s="2"/>
      <c r="Y280" s="2"/>
      <c r="Z280" s="2"/>
      <c r="AA280" s="2"/>
      <c r="AB280" s="2"/>
    </row>
    <row r="281" spans="1:31" ht="15.75" customHeight="1" outlineLevel="1" x14ac:dyDescent="0.25">
      <c r="A281" s="26">
        <v>250</v>
      </c>
      <c r="B281" s="214" t="s">
        <v>386</v>
      </c>
      <c r="C281" s="214"/>
      <c r="D281" s="38"/>
      <c r="E281" s="21"/>
      <c r="F281" s="27"/>
      <c r="G281" s="112" t="s">
        <v>387</v>
      </c>
      <c r="H281" s="121"/>
      <c r="I281" s="130" t="s">
        <v>388</v>
      </c>
      <c r="J281" s="130" t="s">
        <v>467</v>
      </c>
      <c r="K281" s="131" t="str">
        <f>IF(E281="","",E281)</f>
        <v/>
      </c>
      <c r="L281" s="132"/>
      <c r="M281" s="133" t="str">
        <f>IFERROR((IF($C$3="Utensils",(VLOOKUP(I281,'Viktiga fält'!B:D,3,FALSE)),IF($C$3="Food",(VLOOKUP(I281,'Viktiga fält'!F:H,3,FALSE)),IF($C$3="Non Food",(VLOOKUP(I281,'Viktiga fält'!J:L,3,FALSE)),IF($C$3="Alcoholic beverages",(VLOOKUP(I281,'Viktiga fält'!N:P,3,FALSE)),IF($C$3="Fresh Fish",(VLOOKUP(I281,'Viktiga fält'!R:T,3,FALSE)),IF($C$3="Customer unique",(VLOOKUP(I281,'Viktiga fält'!V:X,3,FALSE)),""))))))),"")</f>
        <v>Ja</v>
      </c>
      <c r="N281" s="61" t="str">
        <f>IF(E281="","Nej","Ja")</f>
        <v>Nej</v>
      </c>
      <c r="O281" s="133" t="str">
        <f t="shared" si="28"/>
        <v>Ja</v>
      </c>
      <c r="P281" s="137"/>
      <c r="Q281" s="137">
        <f t="shared" si="29"/>
        <v>0</v>
      </c>
      <c r="R281" s="65"/>
      <c r="S281" s="2"/>
      <c r="T281" s="2"/>
      <c r="U281" s="2"/>
      <c r="V281" s="2"/>
      <c r="W281" s="2"/>
      <c r="X281" s="2"/>
      <c r="Y281" s="2"/>
      <c r="Z281" s="2"/>
      <c r="AA281" s="2"/>
      <c r="AB281" s="2"/>
    </row>
    <row r="282" spans="1:31" ht="15.75" customHeight="1" outlineLevel="1" x14ac:dyDescent="0.25">
      <c r="A282" s="26">
        <v>251</v>
      </c>
      <c r="B282" s="214" t="s">
        <v>390</v>
      </c>
      <c r="C282" s="214"/>
      <c r="D282" s="38"/>
      <c r="E282" s="21"/>
      <c r="F282" s="27"/>
      <c r="G282" s="53" t="s">
        <v>391</v>
      </c>
      <c r="H282" s="121"/>
      <c r="I282" s="130" t="s">
        <v>392</v>
      </c>
      <c r="J282" s="130" t="s">
        <v>468</v>
      </c>
      <c r="K282" s="131" t="str">
        <f>IF(E282="","",E282)</f>
        <v/>
      </c>
      <c r="L282" s="132"/>
      <c r="M282" s="133" t="str">
        <f>IFERROR((IF($C$3="Utensils",(VLOOKUP(I282,'Viktiga fält'!B:D,3,FALSE)),IF($C$3="Food",(VLOOKUP(I282,'Viktiga fält'!F:H,3,FALSE)),IF($C$3="Non Food",(VLOOKUP(I282,'Viktiga fält'!J:L,3,FALSE)),IF($C$3="Alcoholic beverages",(VLOOKUP(I282,'Viktiga fält'!N:P,3,FALSE)),IF($C$3="Fresh Fish",(VLOOKUP(I282,'Viktiga fält'!R:T,3,FALSE)),IF($C$3="Customer unique",(VLOOKUP(I282,'Viktiga fält'!V:X,3,FALSE)),""))))))),"")</f>
        <v>Ja</v>
      </c>
      <c r="N282" s="61" t="str">
        <f>IF(E282="","Nej","Ja")</f>
        <v>Nej</v>
      </c>
      <c r="O282" s="133" t="str">
        <f t="shared" si="28"/>
        <v>Ja</v>
      </c>
      <c r="P282" s="137"/>
      <c r="Q282" s="137">
        <f t="shared" si="29"/>
        <v>0</v>
      </c>
      <c r="R282" s="65"/>
      <c r="S282" s="2"/>
      <c r="T282" s="2"/>
      <c r="U282" s="2"/>
      <c r="V282" s="2"/>
      <c r="W282" s="2"/>
      <c r="X282" s="2"/>
      <c r="Y282" s="2"/>
      <c r="Z282" s="2"/>
      <c r="AA282" s="2"/>
      <c r="AB282" s="2"/>
    </row>
    <row r="283" spans="1:31" ht="15.75" customHeight="1" outlineLevel="1" x14ac:dyDescent="0.25">
      <c r="A283" s="26">
        <v>252</v>
      </c>
      <c r="B283" s="214" t="s">
        <v>394</v>
      </c>
      <c r="C283" s="214"/>
      <c r="D283" s="38"/>
      <c r="E283" s="21"/>
      <c r="F283" s="27"/>
      <c r="G283" s="27"/>
      <c r="H283" s="121"/>
      <c r="I283" s="130" t="s">
        <v>395</v>
      </c>
      <c r="J283" s="130" t="s">
        <v>469</v>
      </c>
      <c r="K283" s="131" t="str">
        <f>IF(E283="","",E283)</f>
        <v/>
      </c>
      <c r="L283" s="132"/>
      <c r="M283" s="133" t="str">
        <f>IFERROR((IF($C$3="Utensils",(VLOOKUP(I283,'Viktiga fält'!B:D,3,FALSE)),IF($C$3="Food",(VLOOKUP(I283,'Viktiga fält'!F:H,3,FALSE)),IF($C$3="Non Food",(VLOOKUP(I283,'Viktiga fält'!J:L,3,FALSE)),IF($C$3="Alcoholic beverages",(VLOOKUP(I283,'Viktiga fält'!N:P,3,FALSE)),IF($C$3="Fresh Fish",(VLOOKUP(I283,'Viktiga fält'!R:T,3,FALSE)),IF($C$3="Customer unique",(VLOOKUP(I283,'Viktiga fält'!V:X,3,FALSE)),""))))))),"")</f>
        <v>Ja</v>
      </c>
      <c r="N283" s="61" t="str">
        <f>IF(E283="","Nej","Ja")</f>
        <v>Nej</v>
      </c>
      <c r="O283" s="133" t="str">
        <f t="shared" si="28"/>
        <v>Ja</v>
      </c>
      <c r="P283" s="137"/>
      <c r="Q283" s="137">
        <f t="shared" si="29"/>
        <v>0</v>
      </c>
      <c r="R283" s="65"/>
      <c r="S283" s="2"/>
      <c r="T283" s="2"/>
      <c r="U283" s="2"/>
      <c r="V283" s="2"/>
      <c r="W283" s="2"/>
      <c r="X283" s="2"/>
      <c r="Y283" s="2"/>
      <c r="Z283" s="2"/>
      <c r="AA283" s="2"/>
      <c r="AB283" s="2"/>
    </row>
    <row r="284" spans="1:31" ht="7.4" customHeight="1" outlineLevel="1" x14ac:dyDescent="0.25">
      <c r="A284" s="26">
        <v>253</v>
      </c>
      <c r="B284" s="45"/>
      <c r="C284" s="22"/>
      <c r="D284" s="22"/>
      <c r="E284" s="44"/>
      <c r="F284" s="27"/>
      <c r="G284" s="27"/>
      <c r="H284" s="121"/>
      <c r="I284" s="122"/>
      <c r="J284" s="122"/>
      <c r="K284" s="132"/>
      <c r="L284" s="132"/>
      <c r="M284" s="137" t="str">
        <f>IFERROR((IF($C$3="Utensils",(VLOOKUP(I284,'Viktiga fält'!B:D,3,FALSE)),IF($C$3="Food",(VLOOKUP(I284,'Viktiga fält'!F:H,3,FALSE)),IF($C$3="Non Food",(VLOOKUP(I284,'Viktiga fält'!J:L,3,FALSE)),IF($C$3="Alcoholic beverages",(VLOOKUP(I284,'Viktiga fält'!N:P,3,FALSE)),IF($C$3="Fresh Fish",(VLOOKUP(I284,'Viktiga fält'!R:T,3,FALSE)),IF($C$3="Customer unique",(VLOOKUP(I284,'Viktiga fält'!V:X,3,FALSE)),""))))))),"")</f>
        <v/>
      </c>
      <c r="N284" s="65"/>
      <c r="O284" s="137"/>
      <c r="P284" s="137"/>
      <c r="Q284" s="137"/>
      <c r="R284" s="65"/>
      <c r="S284" s="2"/>
      <c r="T284" s="2"/>
      <c r="U284" s="2"/>
      <c r="V284" s="2"/>
      <c r="W284" s="2"/>
      <c r="X284" s="2"/>
      <c r="Y284" s="2"/>
      <c r="Z284" s="2"/>
      <c r="AA284" s="2"/>
      <c r="AB284" s="2"/>
    </row>
    <row r="285" spans="1:31" ht="15.5" outlineLevel="1" x14ac:dyDescent="0.35">
      <c r="A285" s="26">
        <v>254</v>
      </c>
      <c r="B285" s="218" t="s">
        <v>412</v>
      </c>
      <c r="C285" s="218"/>
      <c r="D285" s="31"/>
      <c r="E285" s="40"/>
      <c r="F285" s="30"/>
      <c r="G285" s="30"/>
      <c r="H285" s="121"/>
      <c r="I285" s="122"/>
      <c r="J285" s="122"/>
      <c r="K285" s="135"/>
      <c r="L285" s="135"/>
      <c r="M285" s="137" t="str">
        <f>IFERROR((IF($C$3="Utensils",(VLOOKUP(I285,'Viktiga fält'!B:D,3,FALSE)),IF($C$3="Food",(VLOOKUP(I285,'Viktiga fält'!F:H,3,FALSE)),IF($C$3="Non Food",(VLOOKUP(I285,'Viktiga fält'!J:L,3,FALSE)),IF($C$3="Alcoholic beverages",(VLOOKUP(I285,'Viktiga fält'!N:P,3,FALSE)),IF($C$3="Fresh Fish",(VLOOKUP(I285,'Viktiga fält'!R:T,3,FALSE)),IF($C$3="Customer unique",(VLOOKUP(I285,'Viktiga fält'!V:X,3,FALSE)),""))))))),"")</f>
        <v/>
      </c>
      <c r="N285" s="65"/>
      <c r="O285" s="137"/>
      <c r="P285" s="150"/>
      <c r="Q285" s="137"/>
      <c r="R285" s="57"/>
      <c r="S285" s="2"/>
      <c r="T285" s="2"/>
      <c r="U285" s="2"/>
      <c r="V285" s="2"/>
      <c r="W285" s="2"/>
      <c r="X285" s="2"/>
      <c r="Y285" s="2"/>
      <c r="Z285" s="2"/>
      <c r="AA285" s="2"/>
      <c r="AB285" s="2"/>
      <c r="AC285" s="3"/>
    </row>
    <row r="286" spans="1:31" ht="7.4" customHeight="1" outlineLevel="2" x14ac:dyDescent="0.25">
      <c r="A286" s="26">
        <v>255</v>
      </c>
      <c r="B286" s="45"/>
      <c r="C286" s="22"/>
      <c r="D286" s="22"/>
      <c r="E286" s="44"/>
      <c r="F286" s="27"/>
      <c r="G286" s="27"/>
      <c r="H286" s="121"/>
      <c r="I286" s="122"/>
      <c r="J286" s="122"/>
      <c r="K286" s="132"/>
      <c r="L286" s="132"/>
      <c r="M286" s="137" t="str">
        <f>IFERROR((IF($C$3="Utensils",(VLOOKUP(I286,'Viktiga fält'!B:D,3,FALSE)),IF($C$3="Food",(VLOOKUP(I286,'Viktiga fält'!F:H,3,FALSE)),IF($C$3="Non Food",(VLOOKUP(I286,'Viktiga fält'!J:L,3,FALSE)),IF($C$3="Alcoholic beverages",(VLOOKUP(I286,'Viktiga fält'!N:P,3,FALSE)),IF($C$3="Fresh Fish",(VLOOKUP(I286,'Viktiga fält'!R:T,3,FALSE)),IF($C$3="Customer unique",(VLOOKUP(I286,'Viktiga fält'!V:X,3,FALSE)),""))))))),"")</f>
        <v/>
      </c>
      <c r="N286" s="65"/>
      <c r="O286" s="137"/>
      <c r="P286" s="137"/>
      <c r="Q286" s="137"/>
      <c r="R286" s="65"/>
      <c r="S286" s="2"/>
      <c r="T286" s="2"/>
      <c r="U286" s="2"/>
      <c r="V286" s="2"/>
      <c r="W286" s="2"/>
      <c r="X286" s="2"/>
      <c r="Y286" s="2"/>
      <c r="Z286" s="2"/>
      <c r="AA286" s="2"/>
      <c r="AB286" s="2"/>
    </row>
    <row r="287" spans="1:31" ht="15.75" customHeight="1" outlineLevel="2" x14ac:dyDescent="0.25">
      <c r="A287" s="26">
        <v>256</v>
      </c>
      <c r="B287" s="215" t="s">
        <v>413</v>
      </c>
      <c r="C287" s="215"/>
      <c r="D287" s="22"/>
      <c r="E287" s="79" t="s">
        <v>40</v>
      </c>
      <c r="F287" s="27"/>
      <c r="G287" s="22" t="s">
        <v>414</v>
      </c>
      <c r="H287" s="121"/>
      <c r="I287" s="130" t="s">
        <v>415</v>
      </c>
      <c r="J287" s="130" t="s">
        <v>470</v>
      </c>
      <c r="K287" s="131" t="str">
        <f>IF(E287="- Choose from list -","",IF(E287="","",VLOOKUP(E287,VER!C:D,2,0)))</f>
        <v/>
      </c>
      <c r="L287" s="132" t="s">
        <v>69</v>
      </c>
      <c r="M287" s="133" t="str">
        <f>IFERROR((IF($C$3="Utensils",(VLOOKUP(I287,'Viktiga fält'!B:D,3,FALSE)),IF($C$3="Food",(VLOOKUP(I287,'Viktiga fält'!F:H,3,FALSE)),IF($C$3="Non Food",(VLOOKUP(I287,'Viktiga fält'!J:L,3,FALSE)),IF($C$3="Alcoholic beverages",(VLOOKUP(I287,'Viktiga fält'!N:P,3,FALSE)),IF($C$3="Fresh Fish",(VLOOKUP(I287,'Viktiga fält'!R:T,3,FALSE)),IF($C$3="Customer unique",(VLOOKUP(I287,'Viktiga fält'!V:X,3,FALSE)),""))))))),"")</f>
        <v>Ja</v>
      </c>
      <c r="N287" s="82" t="str">
        <f>IF(E287="- Choose from list -","Nej",IF(E287="","Nej","Ja"))</f>
        <v>Nej</v>
      </c>
      <c r="O287" s="133" t="str">
        <f t="shared" ref="O287" si="30">IF((AND(M287="ja",N287="Nej")),"Ja","Nej")</f>
        <v>Ja</v>
      </c>
      <c r="P287" s="137"/>
      <c r="Q287" s="137">
        <f>IF(N287="Nej",0,1)</f>
        <v>0</v>
      </c>
      <c r="R287" s="65"/>
      <c r="S287" s="2"/>
      <c r="T287" s="2"/>
      <c r="U287" s="2"/>
      <c r="V287" s="2"/>
      <c r="W287" s="2"/>
      <c r="X287" s="2"/>
      <c r="Y287" s="2"/>
      <c r="Z287" s="2"/>
      <c r="AA287" s="2"/>
      <c r="AB287" s="2"/>
      <c r="AE287" s="3"/>
    </row>
    <row r="288" spans="1:31" ht="15.75" customHeight="1" outlineLevel="2" x14ac:dyDescent="0.25">
      <c r="A288" s="26">
        <v>257</v>
      </c>
      <c r="B288" s="215" t="s">
        <v>417</v>
      </c>
      <c r="C288" s="215"/>
      <c r="D288" s="22"/>
      <c r="E288" s="79" t="s">
        <v>40</v>
      </c>
      <c r="F288" s="27"/>
      <c r="G288" s="27"/>
      <c r="H288" s="121"/>
      <c r="I288" s="130" t="s">
        <v>418</v>
      </c>
      <c r="J288" s="130" t="s">
        <v>471</v>
      </c>
      <c r="K288" s="131" t="str">
        <f>IF(E288="- Choose from list -","",IF(E288="","",E288))</f>
        <v/>
      </c>
      <c r="L288" s="132" t="s">
        <v>98</v>
      </c>
      <c r="M288" s="133" t="str">
        <f>IFERROR((IF($C$3="Utensils",(VLOOKUP(I288,'Viktiga fält'!B:D,3,FALSE)),IF($C$3="Food",(VLOOKUP(I288,'Viktiga fält'!F:H,3,FALSE)),IF($C$3="Non Food",(VLOOKUP(I288,'Viktiga fält'!J:L,3,FALSE)),IF($C$3="Alcoholic beverages",(VLOOKUP(I288,'Viktiga fält'!N:P,3,FALSE)),IF($C$3="Fresh Fish",(VLOOKUP(I288,'Viktiga fält'!R:T,3,FALSE)),IF($C$3="Customer unique",(VLOOKUP(I288,'Viktiga fält'!V:X,3,FALSE)),""))))))),"")</f>
        <v>Ja</v>
      </c>
      <c r="N288" s="82" t="str">
        <f>IF(E288="- Choose from list -","Nej",IF(E288="","Nej","Ja"))</f>
        <v>Nej</v>
      </c>
      <c r="O288" s="133" t="str">
        <f>IF((AND(M288="ja",N288="Nej")),"Ja","Nej")</f>
        <v>Ja</v>
      </c>
      <c r="P288" s="137"/>
      <c r="Q288" s="137">
        <f>IF(N288="Nej",0,1)</f>
        <v>0</v>
      </c>
      <c r="R288" s="65"/>
      <c r="S288" s="2"/>
      <c r="T288" s="2"/>
      <c r="U288" s="2"/>
      <c r="V288" s="2"/>
      <c r="W288" s="2"/>
      <c r="X288" s="2"/>
      <c r="Y288" s="2"/>
      <c r="Z288" s="2"/>
      <c r="AA288" s="2"/>
      <c r="AB288" s="2"/>
      <c r="AC288" s="2"/>
      <c r="AE288" s="3"/>
    </row>
    <row r="289" spans="1:31" ht="31.5" customHeight="1" outlineLevel="2" x14ac:dyDescent="0.25">
      <c r="A289" s="26">
        <v>258</v>
      </c>
      <c r="B289" s="215" t="s">
        <v>420</v>
      </c>
      <c r="C289" s="215"/>
      <c r="D289" s="22"/>
      <c r="E289" s="79" t="s">
        <v>40</v>
      </c>
      <c r="F289" s="27"/>
      <c r="G289" s="27"/>
      <c r="H289" s="121"/>
      <c r="I289" s="130" t="s">
        <v>421</v>
      </c>
      <c r="J289" s="130" t="s">
        <v>472</v>
      </c>
      <c r="K289" s="131" t="str">
        <f>IF(E289="- Choose from list -","",IF(E289="","",VLOOKUP(E289,VER!C:D,2,0)))</f>
        <v/>
      </c>
      <c r="L289" s="132" t="s">
        <v>69</v>
      </c>
      <c r="M289" s="133" t="str">
        <f>IFERROR((IF($C$3="Utensils",(VLOOKUP(I289,'Viktiga fält'!B:D,3,FALSE)),IF($C$3="Food",(VLOOKUP(I289,'Viktiga fält'!F:H,3,FALSE)),IF($C$3="Non Food",(VLOOKUP(I289,'Viktiga fält'!J:L,3,FALSE)),IF($C$3="Alcoholic beverages",(VLOOKUP(I289,'Viktiga fält'!N:P,3,FALSE)),IF($C$3="Fresh Fish",(VLOOKUP(I289,'Viktiga fält'!R:T,3,FALSE)),IF($C$3="Customer unique",(VLOOKUP(I289,'Viktiga fält'!V:X,3,FALSE)),""))))))),"")</f>
        <v/>
      </c>
      <c r="N289" s="82" t="str">
        <f>IF(E289="- Choose from list -","Nej",IF(E289="","Nej","Ja"))</f>
        <v>Nej</v>
      </c>
      <c r="O289" s="133" t="str">
        <f t="shared" ref="O289" si="31">IF((AND(M289="ja",N289="Nej")),"Ja","Nej")</f>
        <v>Nej</v>
      </c>
      <c r="P289" s="137"/>
      <c r="Q289" s="137">
        <f>IF(N289="Nej",0,1)</f>
        <v>0</v>
      </c>
      <c r="R289" s="65"/>
      <c r="S289" s="2"/>
      <c r="T289" s="2"/>
      <c r="U289" s="2"/>
      <c r="V289" s="2"/>
      <c r="W289" s="2"/>
      <c r="X289" s="2"/>
      <c r="Y289" s="2"/>
      <c r="Z289" s="2"/>
      <c r="AA289" s="2"/>
      <c r="AB289" s="2"/>
      <c r="AC289" s="2"/>
      <c r="AE289" s="3"/>
    </row>
    <row r="290" spans="1:31" ht="31.5" customHeight="1" outlineLevel="2" x14ac:dyDescent="0.25">
      <c r="A290" s="26">
        <v>259</v>
      </c>
      <c r="B290" s="215" t="s">
        <v>423</v>
      </c>
      <c r="C290" s="215"/>
      <c r="D290" s="22"/>
      <c r="E290" s="79" t="s">
        <v>40</v>
      </c>
      <c r="F290" s="27"/>
      <c r="G290" s="22" t="s">
        <v>424</v>
      </c>
      <c r="H290" s="121"/>
      <c r="I290" s="130" t="s">
        <v>425</v>
      </c>
      <c r="J290" s="130" t="s">
        <v>473</v>
      </c>
      <c r="K290" s="131" t="str">
        <f>IF(E290="- Choose from list -","",IF(E290="","",VLOOKUP(E290,VER!C:D,2,0)))</f>
        <v/>
      </c>
      <c r="L290" s="132" t="s">
        <v>69</v>
      </c>
      <c r="M290" s="133" t="str">
        <f>IFERROR((IF($C$3="Utensils",(VLOOKUP(I290,'Viktiga fält'!B:D,3,FALSE)),IF($C$3="Food",(VLOOKUP(I290,'Viktiga fält'!F:H,3,FALSE)),IF($C$3="Non Food",(VLOOKUP(I290,'Viktiga fält'!J:L,3,FALSE)),IF($C$3="Alcoholic beverages",(VLOOKUP(I290,'Viktiga fält'!N:P,3,FALSE)),IF($C$3="Fresh Fish",(VLOOKUP(I290,'Viktiga fält'!R:T,3,FALSE)),IF($C$3="Customer unique",(VLOOKUP(I290,'Viktiga fält'!V:X,3,FALSE)),""))))))),"")</f>
        <v>Ja</v>
      </c>
      <c r="N290" s="82" t="str">
        <f>IF(E290="- Choose from list -","Nej",IF(E290="","Nej","Ja"))</f>
        <v>Nej</v>
      </c>
      <c r="O290" s="133" t="str">
        <f t="shared" si="28"/>
        <v>Ja</v>
      </c>
      <c r="P290" s="137"/>
      <c r="Q290" s="137">
        <f t="shared" si="29"/>
        <v>0</v>
      </c>
      <c r="R290" s="65"/>
      <c r="S290" s="2"/>
      <c r="T290" s="2"/>
      <c r="U290" s="2"/>
      <c r="V290" s="2"/>
      <c r="W290" s="2"/>
      <c r="X290" s="2"/>
      <c r="Y290" s="2"/>
      <c r="Z290" s="2"/>
      <c r="AA290" s="2"/>
      <c r="AB290" s="2"/>
    </row>
    <row r="291" spans="1:31" ht="7.4" customHeight="1" outlineLevel="2" x14ac:dyDescent="0.25">
      <c r="A291" s="26">
        <v>260</v>
      </c>
      <c r="B291" s="45"/>
      <c r="C291" s="22"/>
      <c r="D291" s="22"/>
      <c r="E291" s="44"/>
      <c r="F291" s="27"/>
      <c r="G291" s="27"/>
      <c r="H291" s="121"/>
      <c r="I291" s="122"/>
      <c r="J291" s="122"/>
      <c r="K291" s="132"/>
      <c r="L291" s="132"/>
      <c r="M291" s="137" t="str">
        <f>IFERROR((IF($C$3="Utensils",(VLOOKUP(I291,'Viktiga fält'!B:D,3,FALSE)),IF($C$3="Food",(VLOOKUP(I291,'Viktiga fält'!F:H,3,FALSE)),IF($C$3="Non Food",(VLOOKUP(I291,'Viktiga fält'!J:L,3,FALSE)),IF($C$3="Alcoholic beverages",(VLOOKUP(I291,'Viktiga fält'!N:P,3,FALSE)),IF($C$3="Fresh Fish",(VLOOKUP(I291,'Viktiga fält'!R:T,3,FALSE)),IF($C$3="Customer unique",(VLOOKUP(I291,'Viktiga fält'!V:X,3,FALSE)),""))))))),"")</f>
        <v/>
      </c>
      <c r="N291" s="65"/>
      <c r="O291" s="137"/>
      <c r="P291" s="137"/>
      <c r="Q291" s="137"/>
      <c r="R291" s="65"/>
      <c r="S291" s="2"/>
      <c r="T291" s="2"/>
      <c r="U291" s="2"/>
      <c r="V291" s="2"/>
      <c r="W291" s="2"/>
      <c r="X291" s="2"/>
      <c r="Y291" s="2"/>
      <c r="Z291" s="2"/>
      <c r="AA291" s="2"/>
      <c r="AB291" s="2"/>
    </row>
    <row r="292" spans="1:31" ht="15.75" customHeight="1" outlineLevel="1" x14ac:dyDescent="0.25">
      <c r="A292" s="26">
        <v>261</v>
      </c>
      <c r="B292" s="100">
        <v>1</v>
      </c>
      <c r="C292" s="53" t="s">
        <v>430</v>
      </c>
      <c r="D292" s="22"/>
      <c r="E292" s="79" t="s">
        <v>40</v>
      </c>
      <c r="F292" s="27"/>
      <c r="G292" s="27"/>
      <c r="H292" s="121"/>
      <c r="I292" s="130" t="s">
        <v>431</v>
      </c>
      <c r="J292" s="130" t="s">
        <v>474</v>
      </c>
      <c r="K292" s="131" t="str">
        <f>IF(E292="- Choose from list -","",IF(E292="","",VLOOKUP(E292,VER!C:D,2,0)))</f>
        <v/>
      </c>
      <c r="L292" s="132" t="s">
        <v>69</v>
      </c>
      <c r="M292" s="133" t="str">
        <f>IFERROR((IF($C$3="Utensils",(VLOOKUP(I292,'Viktiga fält'!B:D,3,FALSE)),IF($C$3="Food",(VLOOKUP(I292,'Viktiga fält'!F:H,3,FALSE)),IF($C$3="Non Food",(VLOOKUP(I292,'Viktiga fält'!J:L,3,FALSE)),IF($C$3="Alcoholic beverages",(VLOOKUP(I292,'Viktiga fält'!N:P,3,FALSE)),IF($C$3="Fresh Fish",(VLOOKUP(I292,'Viktiga fält'!R:T,3,FALSE)),IF($C$3="Customer unique",(VLOOKUP(I292,'Viktiga fält'!V:X,3,FALSE)),""))))))),"")</f>
        <v>Ja</v>
      </c>
      <c r="N292" s="82" t="str">
        <f>IF(E292="- Choose from list -","Nej",IF(E292="","Nej","Ja"))</f>
        <v>Nej</v>
      </c>
      <c r="O292" s="133" t="str">
        <f t="shared" si="28"/>
        <v>Ja</v>
      </c>
      <c r="P292" s="137"/>
      <c r="Q292" s="137">
        <f t="shared" si="29"/>
        <v>0</v>
      </c>
      <c r="R292" s="65"/>
      <c r="S292" s="2"/>
      <c r="T292" s="2"/>
      <c r="U292" s="2"/>
      <c r="V292" s="2"/>
      <c r="W292" s="2"/>
      <c r="X292" s="2"/>
      <c r="Y292" s="2"/>
      <c r="Z292" s="2"/>
      <c r="AA292" s="2"/>
      <c r="AB292" s="2"/>
    </row>
    <row r="293" spans="1:31" ht="15.75" customHeight="1" outlineLevel="1" x14ac:dyDescent="0.25">
      <c r="A293" s="26">
        <v>262</v>
      </c>
      <c r="B293" s="100"/>
      <c r="C293" s="54" t="s">
        <v>433</v>
      </c>
      <c r="D293" s="22"/>
      <c r="E293" s="36"/>
      <c r="F293" s="27"/>
      <c r="G293" s="27"/>
      <c r="H293" s="121"/>
      <c r="I293" s="130" t="s">
        <v>434</v>
      </c>
      <c r="J293" s="130" t="s">
        <v>475</v>
      </c>
      <c r="K293" s="131" t="str">
        <f>IF(E293="","",E293)</f>
        <v/>
      </c>
      <c r="L293" s="132"/>
      <c r="M293" s="133" t="str">
        <f>IFERROR((IF($C$3="Utensils",(VLOOKUP(I293,'Viktiga fält'!B:D,3,FALSE)),IF($C$3="Food",(VLOOKUP(I293,'Viktiga fält'!F:H,3,FALSE)),IF($C$3="Non Food",(VLOOKUP(I293,'Viktiga fält'!J:L,3,FALSE)),IF($C$3="Alcoholic beverages",(VLOOKUP(I293,'Viktiga fält'!N:P,3,FALSE)),IF($C$3="Fresh Fish",(VLOOKUP(I293,'Viktiga fält'!R:T,3,FALSE)),IF($C$3="Customer unique",(VLOOKUP(I293,'Viktiga fält'!V:X,3,FALSE)),""))))))),"")</f>
        <v>Ja</v>
      </c>
      <c r="N293" s="61" t="str">
        <f>IF(E293="","Nej","Ja")</f>
        <v>Nej</v>
      </c>
      <c r="O293" s="133" t="str">
        <f t="shared" si="28"/>
        <v>Ja</v>
      </c>
      <c r="P293" s="137"/>
      <c r="Q293" s="137">
        <f t="shared" si="29"/>
        <v>0</v>
      </c>
      <c r="R293" s="65"/>
      <c r="S293" s="2"/>
      <c r="T293" s="2"/>
      <c r="U293" s="2"/>
      <c r="V293" s="2"/>
      <c r="W293" s="2"/>
      <c r="X293" s="2"/>
      <c r="Y293" s="2"/>
      <c r="Z293" s="2"/>
      <c r="AA293" s="2"/>
      <c r="AB293" s="2"/>
    </row>
    <row r="294" spans="1:31" ht="15.75" customHeight="1" outlineLevel="1" x14ac:dyDescent="0.25">
      <c r="A294" s="26">
        <v>263</v>
      </c>
      <c r="B294" s="100"/>
      <c r="C294" s="54" t="s">
        <v>436</v>
      </c>
      <c r="D294" s="22"/>
      <c r="E294" s="79" t="s">
        <v>40</v>
      </c>
      <c r="F294" s="27"/>
      <c r="G294" s="27"/>
      <c r="H294" s="121"/>
      <c r="I294" s="130" t="s">
        <v>437</v>
      </c>
      <c r="J294" s="130" t="s">
        <v>476</v>
      </c>
      <c r="K294" s="131" t="str">
        <f>IF(E294="- Choose from list -","",IF(E294="","",VLOOKUP(E294,VER!C:D,2,0)))</f>
        <v/>
      </c>
      <c r="L294" s="132" t="s">
        <v>69</v>
      </c>
      <c r="M294" s="133" t="str">
        <f>IFERROR((IF($C$3="Utensils",(VLOOKUP(I294,'Viktiga fält'!B:D,3,FALSE)),IF($C$3="Food",(VLOOKUP(I294,'Viktiga fält'!F:H,3,FALSE)),IF($C$3="Non Food",(VLOOKUP(I294,'Viktiga fält'!J:L,3,FALSE)),IF($C$3="Alcoholic beverages",(VLOOKUP(I294,'Viktiga fält'!N:P,3,FALSE)),IF($C$3="Fresh Fish",(VLOOKUP(I294,'Viktiga fält'!R:T,3,FALSE)),IF($C$3="Customer unique",(VLOOKUP(I294,'Viktiga fält'!V:X,3,FALSE)),""))))))),"")</f>
        <v>Ja</v>
      </c>
      <c r="N294" s="82" t="str">
        <f>IF(E294="- Choose from list -","Nej",IF(E294="","Nej","Ja"))</f>
        <v>Nej</v>
      </c>
      <c r="O294" s="133" t="str">
        <f t="shared" si="28"/>
        <v>Ja</v>
      </c>
      <c r="P294" s="137"/>
      <c r="Q294" s="137">
        <f t="shared" si="29"/>
        <v>0</v>
      </c>
      <c r="R294" s="65"/>
      <c r="S294" s="2"/>
      <c r="T294" s="2"/>
      <c r="U294" s="2"/>
      <c r="V294" s="2"/>
      <c r="W294" s="2"/>
      <c r="X294" s="2"/>
      <c r="Y294" s="2"/>
      <c r="Z294" s="2"/>
      <c r="AA294" s="2"/>
      <c r="AB294" s="2"/>
    </row>
    <row r="295" spans="1:31" ht="7.4" customHeight="1" outlineLevel="1" x14ac:dyDescent="0.25">
      <c r="A295" s="26">
        <v>264</v>
      </c>
      <c r="B295" s="101"/>
      <c r="C295" s="22"/>
      <c r="D295" s="22"/>
      <c r="E295" s="44"/>
      <c r="F295" s="27"/>
      <c r="G295" s="27"/>
      <c r="H295" s="121"/>
      <c r="I295" s="122"/>
      <c r="J295" s="122"/>
      <c r="K295" s="132"/>
      <c r="L295" s="132"/>
      <c r="M295" s="137" t="str">
        <f>IFERROR((IF($C$3="Utensils",(VLOOKUP(I295,'Viktiga fält'!B:D,3,FALSE)),IF($C$3="Food",(VLOOKUP(I295,'Viktiga fält'!F:H,3,FALSE)),IF($C$3="Non Food",(VLOOKUP(I295,'Viktiga fält'!J:L,3,FALSE)),IF($C$3="Alcoholic beverages",(VLOOKUP(I295,'Viktiga fält'!N:P,3,FALSE)),IF($C$3="Fresh Fish",(VLOOKUP(I295,'Viktiga fält'!R:T,3,FALSE)),IF($C$3="Customer unique",(VLOOKUP(I295,'Viktiga fält'!V:X,3,FALSE)),""))))))),"")</f>
        <v/>
      </c>
      <c r="N295" s="65"/>
      <c r="O295" s="137"/>
      <c r="P295" s="137"/>
      <c r="Q295" s="137"/>
      <c r="R295" s="65"/>
      <c r="S295" s="2"/>
      <c r="T295" s="2"/>
      <c r="U295" s="2"/>
      <c r="V295" s="2"/>
      <c r="W295" s="2"/>
      <c r="X295" s="2"/>
      <c r="Y295" s="2"/>
      <c r="Z295" s="2"/>
      <c r="AA295" s="2"/>
      <c r="AB295" s="2"/>
    </row>
    <row r="296" spans="1:31" ht="15.75" customHeight="1" outlineLevel="1" x14ac:dyDescent="0.25">
      <c r="A296" s="26">
        <v>265</v>
      </c>
      <c r="B296" s="100">
        <v>2</v>
      </c>
      <c r="C296" s="53" t="s">
        <v>430</v>
      </c>
      <c r="D296" s="22"/>
      <c r="E296" s="79" t="s">
        <v>40</v>
      </c>
      <c r="F296" s="27"/>
      <c r="G296" s="27"/>
      <c r="H296" s="121"/>
      <c r="I296" s="130" t="s">
        <v>431</v>
      </c>
      <c r="J296" s="130" t="s">
        <v>477</v>
      </c>
      <c r="K296" s="131" t="str">
        <f>IF(E296="- Choose from list -","",IF(E296="","",VLOOKUP(E296,VER!C:D,2,0)))</f>
        <v/>
      </c>
      <c r="L296" s="132" t="s">
        <v>69</v>
      </c>
      <c r="M296" s="133" t="str">
        <f>IFERROR((IF($C$3="Utensils",(VLOOKUP(I296,'Viktiga fält'!B:D,3,FALSE)),IF($C$3="Food",(VLOOKUP(I296,'Viktiga fält'!F:H,3,FALSE)),IF($C$3="Non Food",(VLOOKUP(I296,'Viktiga fält'!J:L,3,FALSE)),IF($C$3="Alcoholic beverages",(VLOOKUP(I296,'Viktiga fält'!N:P,3,FALSE)),IF($C$3="Fresh Fish",(VLOOKUP(I296,'Viktiga fält'!R:T,3,FALSE)),IF($C$3="Customer unique",(VLOOKUP(I296,'Viktiga fält'!V:X,3,FALSE)),""))))))),"")</f>
        <v>Ja</v>
      </c>
      <c r="N296" s="82" t="str">
        <f>IF(E296="- Choose from list -","Nej",IF(E296="","Nej","Ja"))</f>
        <v>Nej</v>
      </c>
      <c r="O296" s="133" t="str">
        <f t="shared" ref="O296:O298" si="32">IF((AND(M296="ja",N296="Nej")),"Ja","Nej")</f>
        <v>Ja</v>
      </c>
      <c r="P296" s="137"/>
      <c r="Q296" s="137">
        <f t="shared" ref="Q296:Q298" si="33">IF(N296="Nej",0,1)</f>
        <v>0</v>
      </c>
      <c r="R296" s="65"/>
      <c r="S296" s="2"/>
      <c r="T296" s="2"/>
      <c r="U296" s="2"/>
      <c r="V296" s="2"/>
      <c r="W296" s="2"/>
      <c r="X296" s="2"/>
      <c r="Y296" s="2"/>
      <c r="Z296" s="2"/>
      <c r="AA296" s="2"/>
      <c r="AB296" s="2"/>
    </row>
    <row r="297" spans="1:31" ht="15.75" customHeight="1" outlineLevel="1" x14ac:dyDescent="0.25">
      <c r="A297" s="26">
        <v>266</v>
      </c>
      <c r="B297" s="100"/>
      <c r="C297" s="54" t="s">
        <v>433</v>
      </c>
      <c r="D297" s="22"/>
      <c r="E297" s="36"/>
      <c r="F297" s="27"/>
      <c r="G297" s="27"/>
      <c r="H297" s="121"/>
      <c r="I297" s="130" t="s">
        <v>434</v>
      </c>
      <c r="J297" s="130" t="s">
        <v>478</v>
      </c>
      <c r="K297" s="131" t="str">
        <f>IF(E297="","",E297)</f>
        <v/>
      </c>
      <c r="L297" s="132"/>
      <c r="M297" s="133" t="str">
        <f>IFERROR((IF($C$3="Utensils",(VLOOKUP(I297,'Viktiga fält'!B:D,3,FALSE)),IF($C$3="Food",(VLOOKUP(I297,'Viktiga fält'!F:H,3,FALSE)),IF($C$3="Non Food",(VLOOKUP(I297,'Viktiga fält'!J:L,3,FALSE)),IF($C$3="Alcoholic beverages",(VLOOKUP(I297,'Viktiga fält'!N:P,3,FALSE)),IF($C$3="Fresh Fish",(VLOOKUP(I297,'Viktiga fält'!R:T,3,FALSE)),IF($C$3="Customer unique",(VLOOKUP(I297,'Viktiga fält'!V:X,3,FALSE)),""))))))),"")</f>
        <v>Ja</v>
      </c>
      <c r="N297" s="61" t="str">
        <f>IF(E297="","Nej","Ja")</f>
        <v>Nej</v>
      </c>
      <c r="O297" s="133" t="str">
        <f t="shared" si="32"/>
        <v>Ja</v>
      </c>
      <c r="P297" s="137"/>
      <c r="Q297" s="137">
        <f t="shared" si="33"/>
        <v>0</v>
      </c>
      <c r="R297" s="65"/>
      <c r="S297" s="2"/>
      <c r="T297" s="2"/>
      <c r="U297" s="2"/>
      <c r="V297" s="2"/>
      <c r="W297" s="2"/>
      <c r="X297" s="2"/>
      <c r="Y297" s="2"/>
      <c r="Z297" s="2"/>
      <c r="AA297" s="2"/>
      <c r="AB297" s="2"/>
    </row>
    <row r="298" spans="1:31" ht="15.75" customHeight="1" outlineLevel="1" x14ac:dyDescent="0.25">
      <c r="A298" s="26">
        <v>267</v>
      </c>
      <c r="B298" s="53"/>
      <c r="C298" s="54" t="s">
        <v>436</v>
      </c>
      <c r="D298" s="22"/>
      <c r="E298" s="79" t="s">
        <v>40</v>
      </c>
      <c r="F298" s="27"/>
      <c r="G298" s="27"/>
      <c r="H298" s="121"/>
      <c r="I298" s="130" t="s">
        <v>437</v>
      </c>
      <c r="J298" s="130" t="s">
        <v>479</v>
      </c>
      <c r="K298" s="131" t="str">
        <f>IF(E298="- Choose from list -","",IF(E298="","",VLOOKUP(E298,VER!C:D,2,0)))</f>
        <v/>
      </c>
      <c r="L298" s="132" t="s">
        <v>69</v>
      </c>
      <c r="M298" s="133" t="str">
        <f>IFERROR((IF($C$3="Utensils",(VLOOKUP(I298,'Viktiga fält'!B:D,3,FALSE)),IF($C$3="Food",(VLOOKUP(I298,'Viktiga fält'!F:H,3,FALSE)),IF($C$3="Non Food",(VLOOKUP(I298,'Viktiga fält'!J:L,3,FALSE)),IF($C$3="Alcoholic beverages",(VLOOKUP(I298,'Viktiga fält'!N:P,3,FALSE)),IF($C$3="Fresh Fish",(VLOOKUP(I298,'Viktiga fält'!R:T,3,FALSE)),IF($C$3="Customer unique",(VLOOKUP(I298,'Viktiga fält'!V:X,3,FALSE)),""))))))),"")</f>
        <v>Ja</v>
      </c>
      <c r="N298" s="82" t="str">
        <f>IF(E298="- Choose from list -","Nej",IF(E298="","Nej","Ja"))</f>
        <v>Nej</v>
      </c>
      <c r="O298" s="133" t="str">
        <f t="shared" si="32"/>
        <v>Ja</v>
      </c>
      <c r="P298" s="137"/>
      <c r="Q298" s="137">
        <f t="shared" si="33"/>
        <v>0</v>
      </c>
      <c r="R298" s="65"/>
      <c r="S298" s="2"/>
      <c r="T298" s="2"/>
      <c r="U298" s="2"/>
      <c r="V298" s="2"/>
      <c r="W298" s="2"/>
      <c r="X298" s="2"/>
      <c r="Y298" s="2"/>
      <c r="Z298" s="2"/>
      <c r="AA298" s="2"/>
      <c r="AB298" s="2"/>
    </row>
    <row r="299" spans="1:31" ht="7.4" customHeight="1" outlineLevel="1" x14ac:dyDescent="0.25">
      <c r="A299" s="26">
        <v>268</v>
      </c>
      <c r="B299" s="45"/>
      <c r="C299" s="22"/>
      <c r="D299" s="22"/>
      <c r="E299" s="44"/>
      <c r="F299" s="27"/>
      <c r="G299" s="27"/>
      <c r="H299" s="121"/>
      <c r="I299" s="122"/>
      <c r="J299" s="122"/>
      <c r="K299" s="132"/>
      <c r="L299" s="132"/>
      <c r="M299" s="137" t="str">
        <f>IFERROR((IF($C$3="Utensils",(VLOOKUP(I299,'Viktiga fält'!B:D,3,FALSE)),IF($C$3="Food",(VLOOKUP(I299,'Viktiga fält'!F:H,3,FALSE)),IF($C$3="Non Food",(VLOOKUP(I299,'Viktiga fält'!J:L,3,FALSE)),IF($C$3="Alcoholic beverages",(VLOOKUP(I299,'Viktiga fält'!N:P,3,FALSE)),IF($C$3="Fresh Fish",(VLOOKUP(I299,'Viktiga fält'!R:T,3,FALSE)),IF($C$3="Customer unique",(VLOOKUP(I299,'Viktiga fält'!V:X,3,FALSE)),""))))))),"")</f>
        <v/>
      </c>
      <c r="N299" s="65"/>
      <c r="O299" s="137"/>
      <c r="P299" s="137"/>
      <c r="Q299" s="137"/>
      <c r="R299" s="65"/>
      <c r="S299" s="2"/>
      <c r="T299" s="2"/>
      <c r="U299" s="2"/>
      <c r="V299" s="2"/>
      <c r="W299" s="2"/>
      <c r="X299" s="2"/>
      <c r="Y299" s="2"/>
      <c r="Z299" s="2"/>
      <c r="AA299" s="2"/>
      <c r="AB299" s="2"/>
    </row>
    <row r="300" spans="1:31" ht="31.5" customHeight="1" outlineLevel="1" x14ac:dyDescent="0.25">
      <c r="A300" s="26">
        <v>269</v>
      </c>
      <c r="B300" s="214" t="s">
        <v>442</v>
      </c>
      <c r="C300" s="214"/>
      <c r="D300" s="38"/>
      <c r="E300" s="36"/>
      <c r="F300" s="47"/>
      <c r="G300" s="22" t="s">
        <v>443</v>
      </c>
      <c r="H300" s="121"/>
      <c r="I300" s="130" t="s">
        <v>444</v>
      </c>
      <c r="J300" s="130" t="s">
        <v>480</v>
      </c>
      <c r="K300" s="131" t="str">
        <f>IF(E300="","",E300)</f>
        <v/>
      </c>
      <c r="L300" s="132"/>
      <c r="M300" s="133" t="str">
        <f>IFERROR((IF($C$3="Utensils",(VLOOKUP(I300,'Viktiga fält'!B:D,3,FALSE)),IF($C$3="Food",(VLOOKUP(I300,'Viktiga fält'!F:H,3,FALSE)),IF($C$3="Non Food",(VLOOKUP(I300,'Viktiga fält'!J:L,3,FALSE)),IF($C$3="Alcoholic beverages",(VLOOKUP(I300,'Viktiga fält'!N:P,3,FALSE)),IF($C$3="Fresh Fish",(VLOOKUP(I300,'Viktiga fält'!R:T,3,FALSE)),IF($C$3="Customer unique",(VLOOKUP(I300,'Viktiga fält'!V:X,3,FALSE)),""))))))),"")</f>
        <v>Ja</v>
      </c>
      <c r="N300" s="61" t="str">
        <f>IF(E300="","Nej","Ja")</f>
        <v>Nej</v>
      </c>
      <c r="O300" s="133" t="str">
        <f t="shared" si="28"/>
        <v>Ja</v>
      </c>
      <c r="P300" s="137"/>
      <c r="Q300" s="137">
        <f t="shared" si="29"/>
        <v>0</v>
      </c>
      <c r="R300" s="65"/>
      <c r="S300" s="2"/>
      <c r="T300" s="2"/>
      <c r="U300" s="2"/>
      <c r="V300" s="2"/>
      <c r="W300" s="2"/>
      <c r="X300" s="2"/>
      <c r="Y300" s="2"/>
      <c r="Z300" s="2"/>
      <c r="AA300" s="2"/>
      <c r="AB300" s="2"/>
    </row>
    <row r="301" spans="1:31" ht="7.4" customHeight="1" outlineLevel="1" x14ac:dyDescent="0.25">
      <c r="A301" s="26">
        <v>270</v>
      </c>
      <c r="B301" s="45"/>
      <c r="C301" s="22"/>
      <c r="D301" s="22"/>
      <c r="E301" s="44"/>
      <c r="F301" s="27"/>
      <c r="G301" s="27"/>
      <c r="H301" s="121"/>
      <c r="I301" s="122"/>
      <c r="J301" s="122"/>
      <c r="K301" s="132"/>
      <c r="L301" s="132"/>
      <c r="M301" s="137" t="str">
        <f>IFERROR((IF($C$3="Utensils",(VLOOKUP(I301,'Viktiga fält'!B:D,3,FALSE)),IF($C$3="Food",(VLOOKUP(I301,'Viktiga fält'!F:H,3,FALSE)),IF($C$3="Non Food",(VLOOKUP(I301,'Viktiga fält'!J:L,3,FALSE)),IF($C$3="Alcoholic beverages",(VLOOKUP(I301,'Viktiga fält'!N:P,3,FALSE)),IF($C$3="Fresh Fish",(VLOOKUP(I301,'Viktiga fält'!R:T,3,FALSE)),IF($C$3="Customer unique",(VLOOKUP(I301,'Viktiga fält'!V:X,3,FALSE)),""))))))),"")</f>
        <v/>
      </c>
      <c r="N301" s="65"/>
      <c r="O301" s="137"/>
      <c r="P301" s="137"/>
      <c r="Q301" s="137"/>
      <c r="R301" s="65"/>
      <c r="S301" s="2"/>
      <c r="T301" s="2"/>
      <c r="U301" s="2"/>
      <c r="V301" s="2"/>
      <c r="W301" s="2"/>
      <c r="X301" s="2"/>
      <c r="Y301" s="2"/>
      <c r="Z301" s="2"/>
      <c r="AA301" s="2"/>
      <c r="AB301" s="2"/>
    </row>
    <row r="302" spans="1:31" ht="26" x14ac:dyDescent="0.25">
      <c r="A302" s="26">
        <v>271</v>
      </c>
      <c r="B302" s="217" t="s">
        <v>481</v>
      </c>
      <c r="C302" s="217"/>
      <c r="D302" s="217"/>
      <c r="E302" s="217"/>
      <c r="F302" s="217"/>
      <c r="G302" s="217"/>
      <c r="H302" s="121"/>
      <c r="I302" s="128"/>
      <c r="J302" s="128"/>
      <c r="K302" s="123"/>
      <c r="L302" s="123"/>
      <c r="M302" s="137" t="str">
        <f>IFERROR((IF($C$3="Utensils",(VLOOKUP(I302,'Viktiga fält'!B:D,3,FALSE)),IF($C$3="Food",(VLOOKUP(I302,'Viktiga fält'!F:H,3,FALSE)),IF($C$3="Non Food",(VLOOKUP(I302,'Viktiga fält'!J:L,3,FALSE)),IF($C$3="Alcoholic beverages",(VLOOKUP(I302,'Viktiga fält'!N:P,3,FALSE)),IF($C$3="Fresh Fish",(VLOOKUP(I302,'Viktiga fält'!R:T,3,FALSE)),IF($C$3="Customer unique",(VLOOKUP(I302,'Viktiga fält'!V:X,3,FALSE)),""))))))),"")</f>
        <v/>
      </c>
      <c r="N302" s="65"/>
      <c r="O302" s="137"/>
      <c r="P302" s="124"/>
      <c r="Q302" s="154">
        <f>SUM(Q270:Q300)</f>
        <v>0</v>
      </c>
      <c r="R302" s="62"/>
      <c r="S302" s="2"/>
      <c r="T302" s="2"/>
      <c r="U302" s="2"/>
      <c r="V302" s="2"/>
      <c r="W302" s="2"/>
      <c r="X302" s="2"/>
      <c r="Y302" s="2"/>
      <c r="Z302" s="2"/>
      <c r="AA302" s="2"/>
      <c r="AB302" s="2"/>
    </row>
    <row r="303" spans="1:31" ht="7.4" customHeight="1" x14ac:dyDescent="0.25">
      <c r="A303" s="26">
        <v>272</v>
      </c>
      <c r="B303" s="47"/>
      <c r="C303" s="48"/>
      <c r="D303" s="48"/>
      <c r="E303" s="27"/>
      <c r="F303" s="49"/>
      <c r="G303" s="49"/>
      <c r="M303" s="137" t="str">
        <f>IFERROR((IF($C$3="Utensils",(VLOOKUP(I303,'Viktiga fält'!B:D,3,FALSE)),IF($C$3="Food",(VLOOKUP(I303,'Viktiga fält'!F:H,3,FALSE)),IF($C$3="Non Food",(VLOOKUP(I303,'Viktiga fält'!J:L,3,FALSE)),IF($C$3="Alcoholic beverages",(VLOOKUP(I303,'Viktiga fält'!N:P,3,FALSE)),IF($C$3="Fresh Fish",(VLOOKUP(I303,'Viktiga fält'!R:T,3,FALSE)),IF($C$3="Customer unique",(VLOOKUP(I303,'Viktiga fält'!V:X,3,FALSE)),""))))))),"")</f>
        <v/>
      </c>
      <c r="N303" s="65"/>
      <c r="O303" s="137"/>
    </row>
    <row r="304" spans="1:31" ht="15.75" customHeight="1" outlineLevel="1" x14ac:dyDescent="0.25">
      <c r="A304" s="26">
        <v>273</v>
      </c>
      <c r="B304" s="215" t="s">
        <v>83</v>
      </c>
      <c r="C304" s="215"/>
      <c r="D304" s="22"/>
      <c r="E304" s="23"/>
      <c r="F304" s="27"/>
      <c r="G304" s="27"/>
      <c r="H304" s="121"/>
      <c r="I304" s="130" t="s">
        <v>85</v>
      </c>
      <c r="J304" s="130" t="s">
        <v>482</v>
      </c>
      <c r="K304" s="131" t="str">
        <f>IF(E304="","",E304)</f>
        <v/>
      </c>
      <c r="L304" s="132"/>
      <c r="M304" s="133" t="str">
        <f>IFERROR((IF($C$3="Utensils",(VLOOKUP(I304,'Viktiga fält'!B:D,3,FALSE)),IF($C$3="Food",(VLOOKUP(I304,'Viktiga fält'!F:H,3,FALSE)),IF($C$3="Non Food",(VLOOKUP(I304,'Viktiga fält'!J:L,3,FALSE)),IF($C$3="Alcoholic beverages",(VLOOKUP(I304,'Viktiga fält'!N:P,3,FALSE)),IF($C$3="Fresh Fish",(VLOOKUP(I304,'Viktiga fält'!R:T,3,FALSE)),IF($C$3="Customer unique",(VLOOKUP(I304,'Viktiga fält'!V:X,3,FALSE)),""))))))),"")</f>
        <v>Ja</v>
      </c>
      <c r="N304" s="61" t="str">
        <f>IF(E304="","Nej","Ja")</f>
        <v>Nej</v>
      </c>
      <c r="O304" s="133" t="str">
        <f t="shared" si="28"/>
        <v>Ja</v>
      </c>
      <c r="P304" s="137"/>
      <c r="Q304" s="137"/>
      <c r="R304" s="65"/>
      <c r="S304" s="2"/>
      <c r="T304" s="2"/>
      <c r="U304" s="2"/>
      <c r="V304" s="2"/>
      <c r="W304" s="2"/>
      <c r="X304" s="2"/>
      <c r="Y304" s="2"/>
      <c r="Z304" s="2"/>
      <c r="AA304" s="2"/>
      <c r="AB304" s="2"/>
    </row>
    <row r="305" spans="1:33" ht="31.5" customHeight="1" outlineLevel="1" x14ac:dyDescent="0.25">
      <c r="A305" s="26">
        <v>274</v>
      </c>
      <c r="B305" s="215" t="s">
        <v>341</v>
      </c>
      <c r="C305" s="215"/>
      <c r="D305" s="38"/>
      <c r="E305" s="80" t="s">
        <v>40</v>
      </c>
      <c r="F305" s="27"/>
      <c r="G305" s="22" t="s">
        <v>342</v>
      </c>
      <c r="H305" s="121"/>
      <c r="I305" s="130" t="s">
        <v>343</v>
      </c>
      <c r="J305" s="130" t="s">
        <v>483</v>
      </c>
      <c r="K305" s="131" t="str">
        <f>IF(E305="- Choose from list -","",IF(E305="","",VLOOKUP(E305,VER!C:D,2,0)))</f>
        <v/>
      </c>
      <c r="L305" s="132" t="s">
        <v>69</v>
      </c>
      <c r="M305" s="133" t="str">
        <f>IFERROR((IF($C$3="Utensils",(VLOOKUP(I305,'Viktiga fält'!B:D,3,FALSE)),IF($C$3="Food",(VLOOKUP(I305,'Viktiga fält'!F:H,3,FALSE)),IF($C$3="Non Food",(VLOOKUP(I305,'Viktiga fält'!J:L,3,FALSE)),IF($C$3="Alcoholic beverages",(VLOOKUP(I305,'Viktiga fält'!N:P,3,FALSE)),IF($C$3="Fresh Fish",(VLOOKUP(I305,'Viktiga fält'!R:T,3,FALSE)),IF($C$3="Customer unique",(VLOOKUP(I305,'Viktiga fält'!V:X,3,FALSE)),""))))))),"")</f>
        <v>Ja</v>
      </c>
      <c r="N305" s="82" t="str">
        <f>IF(E305="- Choose from list -","Nej",IF(E305="","Nej","Ja"))</f>
        <v>Nej</v>
      </c>
      <c r="O305" s="133" t="str">
        <f t="shared" si="28"/>
        <v>Ja</v>
      </c>
      <c r="P305" s="137"/>
      <c r="Q305" s="137"/>
      <c r="R305" s="65"/>
      <c r="S305" s="2"/>
      <c r="T305" s="2"/>
      <c r="U305" s="2"/>
      <c r="V305" s="2"/>
      <c r="W305" s="2"/>
      <c r="X305" s="2"/>
      <c r="Y305" s="2"/>
      <c r="Z305" s="2"/>
      <c r="AA305" s="2"/>
      <c r="AB305" s="2"/>
    </row>
    <row r="306" spans="1:33" ht="31.5" customHeight="1" outlineLevel="1" x14ac:dyDescent="0.25">
      <c r="A306" s="26">
        <v>275</v>
      </c>
      <c r="B306" s="215" t="s">
        <v>345</v>
      </c>
      <c r="C306" s="215"/>
      <c r="D306" s="22"/>
      <c r="E306" s="23"/>
      <c r="F306" s="164" t="str">
        <f>Data!D47</f>
        <v/>
      </c>
      <c r="G306" s="22" t="s">
        <v>484</v>
      </c>
      <c r="H306" s="121"/>
      <c r="I306" s="130" t="s">
        <v>347</v>
      </c>
      <c r="J306" s="130" t="s">
        <v>485</v>
      </c>
      <c r="K306" s="131" t="str">
        <f>IF(E306="","",E306)</f>
        <v/>
      </c>
      <c r="L306" s="132"/>
      <c r="M306" s="133" t="str">
        <f>IFERROR((IF($C$3="Utensils",(VLOOKUP(I306,'Viktiga fält'!B:D,3,FALSE)),IF($C$3="Food",(VLOOKUP(I306,'Viktiga fält'!F:H,3,FALSE)),IF($C$3="Non Food",(VLOOKUP(I306,'Viktiga fält'!J:L,3,FALSE)),IF($C$3="Alcoholic beverages",(VLOOKUP(I306,'Viktiga fält'!N:P,3,FALSE)),IF($C$3="Fresh Fish",(VLOOKUP(I306,'Viktiga fält'!R:T,3,FALSE)),IF($C$3="Customer unique",(VLOOKUP(I306,'Viktiga fält'!V:X,3,FALSE)),""))))))),"")</f>
        <v>Ja</v>
      </c>
      <c r="N306" s="61" t="str">
        <f>IF(E306="","Nej","Ja")</f>
        <v>Nej</v>
      </c>
      <c r="O306" s="133" t="str">
        <f t="shared" si="28"/>
        <v>Ja</v>
      </c>
      <c r="P306" s="137"/>
      <c r="Q306" s="137"/>
      <c r="R306" s="65"/>
      <c r="S306" s="2"/>
      <c r="T306" s="2"/>
      <c r="U306" s="2"/>
      <c r="V306" s="2"/>
      <c r="W306" s="2"/>
      <c r="X306" s="2"/>
      <c r="Y306" s="2"/>
      <c r="Z306" s="2"/>
      <c r="AA306" s="2"/>
      <c r="AB306" s="2"/>
    </row>
    <row r="307" spans="1:33" ht="15.75" customHeight="1" outlineLevel="1" x14ac:dyDescent="0.25">
      <c r="A307" s="26">
        <v>183</v>
      </c>
      <c r="B307" s="215" t="s">
        <v>3639</v>
      </c>
      <c r="C307" s="215"/>
      <c r="D307" s="29"/>
      <c r="E307" s="212">
        <f>IF(E262="",E213,E262)</f>
        <v>0</v>
      </c>
      <c r="F307" s="27"/>
      <c r="G307" s="22"/>
      <c r="H307" s="1"/>
      <c r="I307" s="206" t="s">
        <v>3640</v>
      </c>
      <c r="J307" s="206" t="s">
        <v>3641</v>
      </c>
      <c r="K307" s="207" t="str">
        <f>IF(E307=0,"",E307)</f>
        <v/>
      </c>
      <c r="L307" s="208"/>
      <c r="M307" s="61"/>
      <c r="N307" s="61"/>
      <c r="O307" s="61"/>
      <c r="P307" s="65"/>
      <c r="Q307" s="65"/>
      <c r="R307" s="65"/>
      <c r="S307" s="20"/>
      <c r="T307" s="20"/>
      <c r="U307" s="2"/>
      <c r="V307" s="2"/>
      <c r="W307" s="2"/>
      <c r="X307" s="2"/>
      <c r="Y307" s="2"/>
      <c r="Z307" s="2"/>
      <c r="AA307" s="2"/>
      <c r="AB307" s="2"/>
      <c r="AC307" s="2"/>
      <c r="AD307" s="2"/>
      <c r="AE307" s="2"/>
      <c r="AG307" s="3"/>
    </row>
    <row r="308" spans="1:33" ht="7.4" customHeight="1" outlineLevel="1" x14ac:dyDescent="0.25">
      <c r="A308" s="26">
        <v>276</v>
      </c>
      <c r="B308" s="45"/>
      <c r="C308" s="22"/>
      <c r="D308" s="22"/>
      <c r="E308" s="44"/>
      <c r="F308" s="27"/>
      <c r="G308" s="27"/>
      <c r="H308" s="121"/>
      <c r="I308" s="122"/>
      <c r="J308" s="122"/>
      <c r="K308" s="132"/>
      <c r="L308" s="132"/>
      <c r="M308" s="137" t="str">
        <f>IFERROR((IF($C$3="Utensils",(VLOOKUP(I308,'Viktiga fält'!B:D,3,FALSE)),IF($C$3="Food",(VLOOKUP(I308,'Viktiga fält'!F:H,3,FALSE)),IF($C$3="Non Food",(VLOOKUP(I308,'Viktiga fält'!J:L,3,FALSE)),IF($C$3="Alcoholic beverages",(VLOOKUP(I308,'Viktiga fält'!N:P,3,FALSE)),IF($C$3="Fresh Fish",(VLOOKUP(I308,'Viktiga fält'!R:T,3,FALSE)),IF($C$3="Customer unique",(VLOOKUP(I308,'Viktiga fält'!V:X,3,FALSE)),""))))))),"")</f>
        <v/>
      </c>
      <c r="N308" s="65"/>
      <c r="O308" s="137"/>
      <c r="P308" s="137"/>
      <c r="Q308" s="137"/>
      <c r="R308" s="65"/>
      <c r="S308" s="2"/>
      <c r="T308" s="2"/>
      <c r="U308" s="2"/>
      <c r="V308" s="2"/>
      <c r="W308" s="2"/>
      <c r="X308" s="2"/>
      <c r="Y308" s="2"/>
      <c r="Z308" s="2"/>
      <c r="AA308" s="2"/>
      <c r="AB308" s="2"/>
    </row>
    <row r="309" spans="1:33" ht="15.5" outlineLevel="1" x14ac:dyDescent="0.35">
      <c r="A309" s="26">
        <v>277</v>
      </c>
      <c r="B309" s="218" t="s">
        <v>353</v>
      </c>
      <c r="C309" s="218"/>
      <c r="D309" s="31"/>
      <c r="E309" s="40"/>
      <c r="F309" s="30"/>
      <c r="G309" s="30"/>
      <c r="H309" s="121"/>
      <c r="I309" s="122"/>
      <c r="J309" s="122"/>
      <c r="K309" s="135"/>
      <c r="L309" s="135"/>
      <c r="M309" s="137" t="str">
        <f>IFERROR((IF($C$3="Utensils",(VLOOKUP(I309,'Viktiga fält'!B:D,3,FALSE)),IF($C$3="Food",(VLOOKUP(I309,'Viktiga fält'!F:H,3,FALSE)),IF($C$3="Non Food",(VLOOKUP(I309,'Viktiga fält'!J:L,3,FALSE)),IF($C$3="Alcoholic beverages",(VLOOKUP(I309,'Viktiga fält'!N:P,3,FALSE)),IF($C$3="Fresh Fish",(VLOOKUP(I309,'Viktiga fält'!R:T,3,FALSE)),IF($C$3="Customer unique",(VLOOKUP(I309,'Viktiga fält'!V:X,3,FALSE)),""))))))),"")</f>
        <v/>
      </c>
      <c r="N309" s="65"/>
      <c r="O309" s="137"/>
      <c r="P309" s="150"/>
      <c r="Q309" s="150"/>
      <c r="R309" s="57"/>
      <c r="S309" s="2"/>
      <c r="T309" s="2"/>
      <c r="U309" s="2"/>
      <c r="V309" s="2"/>
      <c r="W309" s="2"/>
      <c r="X309" s="2"/>
      <c r="Y309" s="2"/>
      <c r="Z309" s="2"/>
      <c r="AA309" s="2"/>
      <c r="AB309" s="2"/>
      <c r="AC309" s="3"/>
    </row>
    <row r="310" spans="1:33" ht="7.4" customHeight="1" outlineLevel="1" x14ac:dyDescent="0.25">
      <c r="A310" s="26">
        <v>278</v>
      </c>
      <c r="B310" s="45"/>
      <c r="C310" s="22"/>
      <c r="D310" s="22"/>
      <c r="E310" s="44"/>
      <c r="F310" s="27"/>
      <c r="G310" s="27"/>
      <c r="H310" s="121"/>
      <c r="I310" s="122"/>
      <c r="J310" s="122"/>
      <c r="K310" s="132"/>
      <c r="L310" s="132"/>
      <c r="M310" s="137" t="str">
        <f>IFERROR((IF($C$3="Utensils",(VLOOKUP(I310,'Viktiga fält'!B:D,3,FALSE)),IF($C$3="Food",(VLOOKUP(I310,'Viktiga fält'!F:H,3,FALSE)),IF($C$3="Non Food",(VLOOKUP(I310,'Viktiga fält'!J:L,3,FALSE)),IF($C$3="Alcoholic beverages",(VLOOKUP(I310,'Viktiga fält'!N:P,3,FALSE)),IF($C$3="Fresh Fish",(VLOOKUP(I310,'Viktiga fält'!R:T,3,FALSE)),IF($C$3="Customer unique",(VLOOKUP(I310,'Viktiga fält'!V:X,3,FALSE)),""))))))),"")</f>
        <v/>
      </c>
      <c r="N310" s="65"/>
      <c r="O310" s="137"/>
      <c r="P310" s="137"/>
      <c r="Q310" s="137"/>
      <c r="R310" s="65"/>
      <c r="S310" s="2"/>
      <c r="T310" s="2"/>
      <c r="U310" s="2"/>
      <c r="V310" s="2"/>
      <c r="W310" s="2"/>
      <c r="X310" s="2"/>
      <c r="Y310" s="2"/>
      <c r="Z310" s="2"/>
      <c r="AA310" s="2"/>
      <c r="AB310" s="2"/>
    </row>
    <row r="311" spans="1:33" ht="15.75" customHeight="1" outlineLevel="1" x14ac:dyDescent="0.25">
      <c r="A311" s="26">
        <v>279</v>
      </c>
      <c r="B311" s="214" t="s">
        <v>354</v>
      </c>
      <c r="C311" s="214"/>
      <c r="D311" s="38"/>
      <c r="E311" s="21"/>
      <c r="F311" s="27"/>
      <c r="G311" s="22" t="s">
        <v>486</v>
      </c>
      <c r="H311" s="121"/>
      <c r="I311" s="130" t="s">
        <v>356</v>
      </c>
      <c r="J311" s="130" t="s">
        <v>487</v>
      </c>
      <c r="K311" s="131" t="str">
        <f>IF(E311="","",E311)</f>
        <v/>
      </c>
      <c r="L311" s="132"/>
      <c r="M311" s="133" t="str">
        <f>IFERROR((IF($C$3="Utensils",(VLOOKUP(I311,'Viktiga fält'!B:D,3,FALSE)),IF($C$3="Food",(VLOOKUP(I311,'Viktiga fält'!F:H,3,FALSE)),IF($C$3="Non Food",(VLOOKUP(I311,'Viktiga fält'!J:L,3,FALSE)),IF($C$3="Alcoholic beverages",(VLOOKUP(I311,'Viktiga fält'!N:P,3,FALSE)),IF($C$3="Fresh Fish",(VLOOKUP(I311,'Viktiga fält'!R:T,3,FALSE)),IF($C$3="Customer unique",(VLOOKUP(I311,'Viktiga fält'!V:X,3,FALSE)),""))))))),"")</f>
        <v>Ja</v>
      </c>
      <c r="N311" s="61" t="str">
        <f>IF(E311="","Nej","Ja")</f>
        <v>Nej</v>
      </c>
      <c r="O311" s="133" t="str">
        <f t="shared" si="28"/>
        <v>Ja</v>
      </c>
      <c r="P311" s="137"/>
      <c r="Q311" s="137">
        <f>IF(N311="Nej",0,1)</f>
        <v>0</v>
      </c>
      <c r="R311" s="65"/>
      <c r="S311" s="2"/>
      <c r="T311" s="2"/>
      <c r="U311" s="2"/>
      <c r="V311" s="2"/>
      <c r="W311" s="2"/>
      <c r="X311" s="2"/>
      <c r="Y311" s="2"/>
      <c r="Z311" s="2"/>
      <c r="AA311" s="2"/>
      <c r="AB311" s="2"/>
    </row>
    <row r="312" spans="1:33" ht="31.5" customHeight="1" outlineLevel="1" x14ac:dyDescent="0.25">
      <c r="A312" s="26">
        <v>280</v>
      </c>
      <c r="B312" s="215" t="s">
        <v>488</v>
      </c>
      <c r="C312" s="215"/>
      <c r="D312" s="22"/>
      <c r="E312" s="21"/>
      <c r="F312" s="27"/>
      <c r="G312" s="22" t="s">
        <v>489</v>
      </c>
      <c r="H312" s="121"/>
      <c r="I312" s="130" t="s">
        <v>490</v>
      </c>
      <c r="J312" s="130" t="s">
        <v>491</v>
      </c>
      <c r="K312" s="131" t="str">
        <f>IF(E312="","",E312)</f>
        <v/>
      </c>
      <c r="L312" s="132"/>
      <c r="M312" s="133" t="str">
        <f>IFERROR((IF($C$3="Utensils",(VLOOKUP(I312,'Viktiga fält'!B:D,3,FALSE)),IF($C$3="Food",(VLOOKUP(I312,'Viktiga fält'!F:H,3,FALSE)),IF($C$3="Non Food",(VLOOKUP(I312,'Viktiga fält'!J:L,3,FALSE)),IF($C$3="Alcoholic beverages",(VLOOKUP(I312,'Viktiga fält'!N:P,3,FALSE)),IF($C$3="Fresh Fish",(VLOOKUP(I312,'Viktiga fält'!R:T,3,FALSE)),IF($C$3="Customer unique",(VLOOKUP(I312,'Viktiga fält'!V:X,3,FALSE)),""))))))),"")</f>
        <v>Ja</v>
      </c>
      <c r="N312" s="61" t="str">
        <f>IF(E312="","Nej","Ja")</f>
        <v>Nej</v>
      </c>
      <c r="O312" s="133" t="str">
        <f t="shared" si="28"/>
        <v>Ja</v>
      </c>
      <c r="P312" s="137"/>
      <c r="Q312" s="137">
        <f t="shared" ref="Q312:Q333" si="34">IF(N312="Nej",0,1)</f>
        <v>0</v>
      </c>
      <c r="R312" s="65"/>
      <c r="S312" s="2"/>
      <c r="T312" s="2"/>
      <c r="U312" s="2"/>
      <c r="V312" s="2"/>
      <c r="W312" s="2"/>
      <c r="X312" s="2"/>
      <c r="Y312" s="2"/>
      <c r="Z312" s="2"/>
      <c r="AA312" s="2"/>
      <c r="AB312" s="2"/>
    </row>
    <row r="313" spans="1:33" ht="31.5" customHeight="1" outlineLevel="1" x14ac:dyDescent="0.25">
      <c r="A313" s="26">
        <v>281</v>
      </c>
      <c r="B313" s="215" t="s">
        <v>492</v>
      </c>
      <c r="C313" s="215"/>
      <c r="D313" s="22"/>
      <c r="E313" s="21"/>
      <c r="F313" s="27"/>
      <c r="G313" s="22" t="s">
        <v>493</v>
      </c>
      <c r="H313" s="121"/>
      <c r="I313" s="130" t="s">
        <v>494</v>
      </c>
      <c r="J313" s="130" t="s">
        <v>495</v>
      </c>
      <c r="K313" s="131" t="str">
        <f>IF(E313="","",E313)</f>
        <v/>
      </c>
      <c r="L313" s="132"/>
      <c r="M313" s="133" t="str">
        <f>IFERROR((IF($C$3="Utensils",(VLOOKUP(I313,'Viktiga fält'!B:D,3,FALSE)),IF($C$3="Food",(VLOOKUP(I313,'Viktiga fält'!F:H,3,FALSE)),IF($C$3="Non Food",(VLOOKUP(I313,'Viktiga fält'!J:L,3,FALSE)),IF($C$3="Alcoholic beverages",(VLOOKUP(I313,'Viktiga fält'!N:P,3,FALSE)),IF($C$3="Fresh Fish",(VLOOKUP(I313,'Viktiga fält'!R:T,3,FALSE)),IF($C$3="Customer unique",(VLOOKUP(I313,'Viktiga fält'!V:X,3,FALSE)),""))))))),"")</f>
        <v>Ja</v>
      </c>
      <c r="N313" s="61" t="str">
        <f>IF(E313="","Nej","Ja")</f>
        <v>Nej</v>
      </c>
      <c r="O313" s="133" t="str">
        <f t="shared" si="28"/>
        <v>Ja</v>
      </c>
      <c r="P313" s="137"/>
      <c r="Q313" s="137">
        <f t="shared" si="34"/>
        <v>0</v>
      </c>
      <c r="R313" s="65"/>
      <c r="S313" s="2"/>
      <c r="T313" s="2"/>
      <c r="U313" s="2"/>
      <c r="V313" s="2"/>
      <c r="W313" s="2"/>
      <c r="X313" s="2"/>
      <c r="Y313" s="2"/>
      <c r="Z313" s="2"/>
      <c r="AA313" s="2"/>
      <c r="AB313" s="2"/>
    </row>
    <row r="314" spans="1:33" ht="15.75" customHeight="1" outlineLevel="1" x14ac:dyDescent="0.25">
      <c r="A314" s="26">
        <v>282</v>
      </c>
      <c r="B314" s="214" t="s">
        <v>3638</v>
      </c>
      <c r="C314" s="214"/>
      <c r="D314" s="38"/>
      <c r="E314" s="21"/>
      <c r="F314" s="27"/>
      <c r="G314" s="22" t="s">
        <v>496</v>
      </c>
      <c r="H314" s="121"/>
      <c r="I314" s="130" t="s">
        <v>465</v>
      </c>
      <c r="J314" s="130" t="s">
        <v>497</v>
      </c>
      <c r="K314" s="131" t="str">
        <f>IF(E314="","",E314)</f>
        <v/>
      </c>
      <c r="L314" s="132"/>
      <c r="M314" s="133" t="str">
        <f>IFERROR((IF($C$3="Utensils",(VLOOKUP(I314,'Viktiga fält'!B:D,3,FALSE)),IF($C$3="Food",(VLOOKUP(I314,'Viktiga fält'!F:H,3,FALSE)),IF($C$3="Non Food",(VLOOKUP(I314,'Viktiga fält'!J:L,3,FALSE)),IF($C$3="Alcoholic beverages",(VLOOKUP(I314,'Viktiga fält'!N:P,3,FALSE)),IF($C$3="Fresh Fish",(VLOOKUP(I314,'Viktiga fält'!R:T,3,FALSE)),IF($C$3="Customer unique",(VLOOKUP(I314,'Viktiga fält'!V:X,3,FALSE)),""))))))),"")</f>
        <v>Ja</v>
      </c>
      <c r="N314" s="61" t="str">
        <f>IF(E314="","Nej","Ja")</f>
        <v>Nej</v>
      </c>
      <c r="O314" s="133" t="str">
        <f t="shared" si="28"/>
        <v>Ja</v>
      </c>
      <c r="P314" s="137"/>
      <c r="Q314" s="137">
        <f t="shared" si="34"/>
        <v>0</v>
      </c>
      <c r="R314" s="65"/>
      <c r="S314" s="2"/>
      <c r="T314" s="2"/>
      <c r="U314" s="2"/>
      <c r="V314" s="2"/>
      <c r="W314" s="2"/>
      <c r="X314" s="2"/>
      <c r="Y314" s="2"/>
      <c r="Z314" s="2"/>
      <c r="AA314" s="2"/>
      <c r="AB314" s="2"/>
    </row>
    <row r="315" spans="1:33" ht="7.4" customHeight="1" outlineLevel="1" x14ac:dyDescent="0.25">
      <c r="A315" s="26">
        <v>283</v>
      </c>
      <c r="B315" s="45"/>
      <c r="C315" s="22"/>
      <c r="D315" s="22"/>
      <c r="E315" s="44"/>
      <c r="F315" s="27"/>
      <c r="G315" s="27"/>
      <c r="H315" s="121"/>
      <c r="I315" s="122"/>
      <c r="J315" s="122"/>
      <c r="K315" s="132"/>
      <c r="L315" s="132"/>
      <c r="M315" s="137" t="str">
        <f>IFERROR((IF($C$3="Utensils",(VLOOKUP(I315,'Viktiga fält'!B:D,3,FALSE)),IF($C$3="Food",(VLOOKUP(I315,'Viktiga fält'!F:H,3,FALSE)),IF($C$3="Non Food",(VLOOKUP(I315,'Viktiga fält'!J:L,3,FALSE)),IF($C$3="Alcoholic beverages",(VLOOKUP(I315,'Viktiga fält'!N:P,3,FALSE)),IF($C$3="Fresh Fish",(VLOOKUP(I315,'Viktiga fält'!R:T,3,FALSE)),IF($C$3="Customer unique",(VLOOKUP(I315,'Viktiga fält'!V:X,3,FALSE)),""))))))),"")</f>
        <v/>
      </c>
      <c r="N315" s="65"/>
      <c r="O315" s="137"/>
      <c r="P315" s="137"/>
      <c r="Q315" s="137"/>
      <c r="R315" s="65"/>
      <c r="S315" s="2"/>
      <c r="T315" s="2"/>
      <c r="U315" s="2"/>
      <c r="V315" s="2"/>
      <c r="W315" s="2"/>
      <c r="X315" s="2"/>
      <c r="Y315" s="2"/>
      <c r="Z315" s="2"/>
      <c r="AA315" s="2"/>
      <c r="AB315" s="2"/>
    </row>
    <row r="316" spans="1:33" ht="15.5" outlineLevel="1" x14ac:dyDescent="0.35">
      <c r="A316" s="26">
        <v>284</v>
      </c>
      <c r="B316" s="218" t="s">
        <v>385</v>
      </c>
      <c r="C316" s="218"/>
      <c r="D316" s="31"/>
      <c r="E316" s="40"/>
      <c r="F316" s="30"/>
      <c r="G316" s="30"/>
      <c r="H316" s="121"/>
      <c r="I316" s="122"/>
      <c r="J316" s="122"/>
      <c r="K316" s="135"/>
      <c r="L316" s="135"/>
      <c r="M316" s="137" t="str">
        <f>IFERROR((IF($C$3="Utensils",(VLOOKUP(I316,'Viktiga fält'!B:D,3,FALSE)),IF($C$3="Food",(VLOOKUP(I316,'Viktiga fält'!F:H,3,FALSE)),IF($C$3="Non Food",(VLOOKUP(I316,'Viktiga fält'!J:L,3,FALSE)),IF($C$3="Alcoholic beverages",(VLOOKUP(I316,'Viktiga fält'!N:P,3,FALSE)),IF($C$3="Fresh Fish",(VLOOKUP(I316,'Viktiga fält'!R:T,3,FALSE)),IF($C$3="Customer unique",(VLOOKUP(I316,'Viktiga fält'!V:X,3,FALSE)),""))))))),"")</f>
        <v/>
      </c>
      <c r="N316" s="65"/>
      <c r="O316" s="137"/>
      <c r="P316" s="150"/>
      <c r="Q316" s="137"/>
      <c r="R316" s="57"/>
      <c r="S316" s="2"/>
      <c r="T316" s="2"/>
      <c r="U316" s="2"/>
      <c r="V316" s="2"/>
      <c r="W316" s="2"/>
      <c r="X316" s="2"/>
      <c r="Y316" s="2"/>
      <c r="Z316" s="2"/>
      <c r="AA316" s="2"/>
      <c r="AB316" s="2"/>
      <c r="AC316" s="3"/>
    </row>
    <row r="317" spans="1:33" ht="7.4" customHeight="1" outlineLevel="1" x14ac:dyDescent="0.25">
      <c r="A317" s="26">
        <v>285</v>
      </c>
      <c r="B317" s="45"/>
      <c r="C317" s="22"/>
      <c r="D317" s="22"/>
      <c r="E317" s="44"/>
      <c r="F317" s="27"/>
      <c r="G317" s="27"/>
      <c r="H317" s="121"/>
      <c r="I317" s="122"/>
      <c r="J317" s="122"/>
      <c r="K317" s="132"/>
      <c r="L317" s="132"/>
      <c r="M317" s="137" t="str">
        <f>IFERROR((IF($C$3="Utensils",(VLOOKUP(I317,'Viktiga fält'!B:D,3,FALSE)),IF($C$3="Food",(VLOOKUP(I317,'Viktiga fält'!F:H,3,FALSE)),IF($C$3="Non Food",(VLOOKUP(I317,'Viktiga fält'!J:L,3,FALSE)),IF($C$3="Alcoholic beverages",(VLOOKUP(I317,'Viktiga fält'!N:P,3,FALSE)),IF($C$3="Fresh Fish",(VLOOKUP(I317,'Viktiga fält'!R:T,3,FALSE)),IF($C$3="Customer unique",(VLOOKUP(I317,'Viktiga fält'!V:X,3,FALSE)),""))))))),"")</f>
        <v/>
      </c>
      <c r="N317" s="65"/>
      <c r="O317" s="137"/>
      <c r="P317" s="137"/>
      <c r="Q317" s="137"/>
      <c r="R317" s="65"/>
      <c r="S317" s="2"/>
      <c r="T317" s="2"/>
      <c r="U317" s="2"/>
      <c r="V317" s="2"/>
      <c r="W317" s="2"/>
      <c r="X317" s="2"/>
      <c r="Y317" s="2"/>
      <c r="Z317" s="2"/>
      <c r="AA317" s="2"/>
      <c r="AB317" s="2"/>
    </row>
    <row r="318" spans="1:33" ht="15.75" customHeight="1" outlineLevel="1" x14ac:dyDescent="0.25">
      <c r="A318" s="26">
        <v>286</v>
      </c>
      <c r="B318" s="214" t="str">
        <f>VLOOKUP(I318,Kodlista!A:C,3,FALSE)</f>
        <v>Trade item measurements, width (millimeter) (T4017)</v>
      </c>
      <c r="C318" s="214"/>
      <c r="D318" s="38"/>
      <c r="E318" s="21"/>
      <c r="F318" s="27"/>
      <c r="G318" s="112" t="s">
        <v>387</v>
      </c>
      <c r="H318" s="121"/>
      <c r="I318" s="130" t="s">
        <v>388</v>
      </c>
      <c r="J318" s="130" t="s">
        <v>498</v>
      </c>
      <c r="K318" s="131" t="str">
        <f>IF(E318="","",E318)</f>
        <v/>
      </c>
      <c r="L318" s="132"/>
      <c r="M318" s="133" t="str">
        <f>IFERROR((IF($C$3="Utensils",(VLOOKUP(I318,'Viktiga fält'!B:D,3,FALSE)),IF($C$3="Food",(VLOOKUP(I318,'Viktiga fält'!F:H,3,FALSE)),IF($C$3="Non Food",(VLOOKUP(I318,'Viktiga fält'!J:L,3,FALSE)),IF($C$3="Alcoholic beverages",(VLOOKUP(I318,'Viktiga fält'!N:P,3,FALSE)),IF($C$3="Fresh Fish",(VLOOKUP(I318,'Viktiga fält'!R:T,3,FALSE)),IF($C$3="Customer unique",(VLOOKUP(I318,'Viktiga fält'!V:X,3,FALSE)),""))))))),"")</f>
        <v>Ja</v>
      </c>
      <c r="N318" s="61" t="str">
        <f>IF(E318="","Nej","Ja")</f>
        <v>Nej</v>
      </c>
      <c r="O318" s="133" t="str">
        <f t="shared" ref="O318:O333" si="35">IF((AND(M318="ja",N318="Nej")),"Ja","Nej")</f>
        <v>Ja</v>
      </c>
      <c r="P318" s="137"/>
      <c r="Q318" s="137">
        <f t="shared" si="34"/>
        <v>0</v>
      </c>
      <c r="R318" s="65"/>
      <c r="S318" s="2"/>
      <c r="T318" s="2"/>
      <c r="U318" s="2"/>
      <c r="V318" s="2"/>
      <c r="W318" s="2"/>
      <c r="X318" s="2"/>
      <c r="Y318" s="2"/>
      <c r="Z318" s="2"/>
      <c r="AA318" s="2"/>
      <c r="AB318" s="2"/>
    </row>
    <row r="319" spans="1:33" ht="15.75" customHeight="1" outlineLevel="1" x14ac:dyDescent="0.25">
      <c r="A319" s="26">
        <v>287</v>
      </c>
      <c r="B319" s="214" t="str">
        <f>VLOOKUP(I319,Kodlista!A:C,3,FALSE)</f>
        <v>Trade item measurements, depth (millimeter) (T4018)</v>
      </c>
      <c r="C319" s="214"/>
      <c r="D319" s="38"/>
      <c r="E319" s="21"/>
      <c r="F319" s="27"/>
      <c r="G319" s="53" t="s">
        <v>391</v>
      </c>
      <c r="H319" s="121"/>
      <c r="I319" s="130" t="s">
        <v>392</v>
      </c>
      <c r="J319" s="130" t="s">
        <v>499</v>
      </c>
      <c r="K319" s="131" t="str">
        <f>IF(E319="","",E319)</f>
        <v/>
      </c>
      <c r="L319" s="132"/>
      <c r="M319" s="133" t="str">
        <f>IFERROR((IF($C$3="Utensils",(VLOOKUP(I319,'Viktiga fält'!B:D,3,FALSE)),IF($C$3="Food",(VLOOKUP(I319,'Viktiga fält'!F:H,3,FALSE)),IF($C$3="Non Food",(VLOOKUP(I319,'Viktiga fält'!J:L,3,FALSE)),IF($C$3="Alcoholic beverages",(VLOOKUP(I319,'Viktiga fält'!N:P,3,FALSE)),IF($C$3="Fresh Fish",(VLOOKUP(I319,'Viktiga fält'!R:T,3,FALSE)),IF($C$3="Customer unique",(VLOOKUP(I319,'Viktiga fält'!V:X,3,FALSE)),""))))))),"")</f>
        <v>Ja</v>
      </c>
      <c r="N319" s="61" t="str">
        <f>IF(E319="","Nej","Ja")</f>
        <v>Nej</v>
      </c>
      <c r="O319" s="133" t="str">
        <f t="shared" si="35"/>
        <v>Ja</v>
      </c>
      <c r="P319" s="137"/>
      <c r="Q319" s="137">
        <f t="shared" si="34"/>
        <v>0</v>
      </c>
      <c r="R319" s="65"/>
      <c r="S319" s="2"/>
      <c r="T319" s="2"/>
      <c r="U319" s="2"/>
      <c r="V319" s="2"/>
      <c r="W319" s="2"/>
      <c r="X319" s="2"/>
      <c r="Y319" s="2"/>
      <c r="Z319" s="2"/>
      <c r="AA319" s="2"/>
      <c r="AB319" s="2"/>
    </row>
    <row r="320" spans="1:33" ht="15.75" customHeight="1" outlineLevel="1" x14ac:dyDescent="0.25">
      <c r="A320" s="26">
        <v>288</v>
      </c>
      <c r="B320" s="214" t="str">
        <f>VLOOKUP(I320,Kodlista!A:C,3,FALSE)</f>
        <v>Trade item measurements, height (millimeter) (T4019)</v>
      </c>
      <c r="C320" s="214"/>
      <c r="D320" s="38"/>
      <c r="E320" s="21"/>
      <c r="F320" s="27"/>
      <c r="G320" s="27"/>
      <c r="H320" s="121"/>
      <c r="I320" s="130" t="s">
        <v>395</v>
      </c>
      <c r="J320" s="130" t="s">
        <v>500</v>
      </c>
      <c r="K320" s="131" t="str">
        <f>IF(E320="","",E320)</f>
        <v/>
      </c>
      <c r="L320" s="132"/>
      <c r="M320" s="133" t="str">
        <f>IFERROR((IF($C$3="Utensils",(VLOOKUP(I320,'Viktiga fält'!B:D,3,FALSE)),IF($C$3="Food",(VLOOKUP(I320,'Viktiga fält'!F:H,3,FALSE)),IF($C$3="Non Food",(VLOOKUP(I320,'Viktiga fält'!J:L,3,FALSE)),IF($C$3="Alcoholic beverages",(VLOOKUP(I320,'Viktiga fält'!N:P,3,FALSE)),IF($C$3="Fresh Fish",(VLOOKUP(I320,'Viktiga fält'!R:T,3,FALSE)),IF($C$3="Customer unique",(VLOOKUP(I320,'Viktiga fält'!V:X,3,FALSE)),""))))))),"")</f>
        <v>Ja</v>
      </c>
      <c r="N320" s="61" t="str">
        <f>IF(E320="","Nej","Ja")</f>
        <v>Nej</v>
      </c>
      <c r="O320" s="133" t="str">
        <f t="shared" si="35"/>
        <v>Ja</v>
      </c>
      <c r="P320" s="137"/>
      <c r="Q320" s="137">
        <f t="shared" si="34"/>
        <v>0</v>
      </c>
      <c r="R320" s="65"/>
      <c r="S320" s="2"/>
      <c r="T320" s="2"/>
      <c r="U320" s="2"/>
      <c r="V320" s="2"/>
      <c r="W320" s="2"/>
      <c r="X320" s="2"/>
      <c r="Y320" s="2"/>
      <c r="Z320" s="2"/>
      <c r="AA320" s="2"/>
      <c r="AB320" s="2"/>
    </row>
    <row r="321" spans="1:31" ht="7.4" customHeight="1" outlineLevel="1" x14ac:dyDescent="0.25">
      <c r="A321" s="26">
        <v>289</v>
      </c>
      <c r="B321" s="45"/>
      <c r="C321" s="22"/>
      <c r="D321" s="22"/>
      <c r="E321" s="44"/>
      <c r="F321" s="27"/>
      <c r="G321" s="27"/>
      <c r="H321" s="121"/>
      <c r="I321" s="122"/>
      <c r="J321" s="122"/>
      <c r="K321" s="132"/>
      <c r="L321" s="132"/>
      <c r="M321" s="137" t="str">
        <f>IFERROR((IF($C$3="Utensils",(VLOOKUP(I321,'Viktiga fält'!B:D,3,FALSE)),IF($C$3="Food",(VLOOKUP(I321,'Viktiga fält'!F:H,3,FALSE)),IF($C$3="Non Food",(VLOOKUP(I321,'Viktiga fält'!J:L,3,FALSE)),IF($C$3="Alcoholic beverages",(VLOOKUP(I321,'Viktiga fält'!N:P,3,FALSE)),IF($C$3="Fresh Fish",(VLOOKUP(I321,'Viktiga fält'!R:T,3,FALSE)),IF($C$3="Customer unique",(VLOOKUP(I321,'Viktiga fält'!V:X,3,FALSE)),""))))))),"")</f>
        <v/>
      </c>
      <c r="N321" s="65"/>
      <c r="O321" s="137"/>
      <c r="P321" s="137"/>
      <c r="Q321" s="137"/>
      <c r="R321" s="65"/>
      <c r="S321" s="2"/>
      <c r="T321" s="2"/>
      <c r="U321" s="2"/>
      <c r="V321" s="2"/>
      <c r="W321" s="2"/>
      <c r="X321" s="2"/>
      <c r="Y321" s="2"/>
      <c r="Z321" s="2"/>
      <c r="AA321" s="2"/>
      <c r="AB321" s="2"/>
    </row>
    <row r="322" spans="1:31" ht="15.5" outlineLevel="1" x14ac:dyDescent="0.35">
      <c r="A322" s="26">
        <v>290</v>
      </c>
      <c r="B322" s="218" t="s">
        <v>501</v>
      </c>
      <c r="C322" s="218"/>
      <c r="D322" s="31"/>
      <c r="E322" s="40"/>
      <c r="F322" s="30"/>
      <c r="G322" s="30"/>
      <c r="H322" s="121"/>
      <c r="I322" s="122"/>
      <c r="J322" s="122"/>
      <c r="K322" s="135"/>
      <c r="L322" s="135"/>
      <c r="M322" s="137" t="str">
        <f>IFERROR((IF($C$3="Utensils",(VLOOKUP(I322,'Viktiga fält'!B:D,3,FALSE)),IF($C$3="Food",(VLOOKUP(I322,'Viktiga fält'!F:H,3,FALSE)),IF($C$3="Non Food",(VLOOKUP(I322,'Viktiga fält'!J:L,3,FALSE)),IF($C$3="Alcoholic beverages",(VLOOKUP(I322,'Viktiga fält'!N:P,3,FALSE)),IF($C$3="Fresh Fish",(VLOOKUP(I322,'Viktiga fält'!R:T,3,FALSE)),IF($C$3="Customer unique",(VLOOKUP(I322,'Viktiga fält'!V:X,3,FALSE)),""))))))),"")</f>
        <v/>
      </c>
      <c r="N322" s="65"/>
      <c r="O322" s="137"/>
      <c r="P322" s="150"/>
      <c r="Q322" s="137"/>
      <c r="R322" s="57"/>
      <c r="S322" s="2"/>
      <c r="T322" s="2"/>
      <c r="U322" s="2"/>
      <c r="V322" s="2"/>
      <c r="W322" s="2"/>
      <c r="X322" s="2"/>
      <c r="Y322" s="2"/>
      <c r="Z322" s="2"/>
      <c r="AA322" s="2"/>
      <c r="AB322" s="2"/>
      <c r="AC322" s="3"/>
    </row>
    <row r="323" spans="1:31" ht="7.4" customHeight="1" outlineLevel="2" x14ac:dyDescent="0.25">
      <c r="A323" s="26">
        <v>291</v>
      </c>
      <c r="B323" s="45"/>
      <c r="C323" s="22"/>
      <c r="D323" s="22"/>
      <c r="E323" s="44"/>
      <c r="F323" s="27"/>
      <c r="G323" s="27"/>
      <c r="H323" s="121"/>
      <c r="I323" s="122"/>
      <c r="J323" s="122"/>
      <c r="K323" s="132"/>
      <c r="L323" s="132"/>
      <c r="M323" s="137" t="str">
        <f>IFERROR((IF($C$3="Utensils",(VLOOKUP(I323,'Viktiga fält'!B:D,3,FALSE)),IF($C$3="Food",(VLOOKUP(I323,'Viktiga fält'!F:H,3,FALSE)),IF($C$3="Non Food",(VLOOKUP(I323,'Viktiga fält'!J:L,3,FALSE)),IF($C$3="Alcoholic beverages",(VLOOKUP(I323,'Viktiga fält'!N:P,3,FALSE)),IF($C$3="Fresh Fish",(VLOOKUP(I323,'Viktiga fält'!R:T,3,FALSE)),IF($C$3="Customer unique",(VLOOKUP(I323,'Viktiga fält'!V:X,3,FALSE)),""))))))),"")</f>
        <v/>
      </c>
      <c r="N323" s="65"/>
      <c r="O323" s="137"/>
      <c r="P323" s="137"/>
      <c r="Q323" s="137"/>
      <c r="R323" s="65"/>
      <c r="S323" s="2"/>
      <c r="T323" s="2"/>
      <c r="U323" s="2"/>
      <c r="V323" s="2"/>
      <c r="W323" s="2"/>
      <c r="X323" s="2"/>
      <c r="Y323" s="2"/>
      <c r="Z323" s="2"/>
      <c r="AA323" s="2"/>
      <c r="AB323" s="2"/>
    </row>
    <row r="324" spans="1:31" ht="15.75" customHeight="1" outlineLevel="2" x14ac:dyDescent="0.25">
      <c r="A324" s="26">
        <v>292</v>
      </c>
      <c r="B324" s="215" t="str">
        <f>VLOOKUP(I324,Kodlista!A:C,3,FALSE)</f>
        <v>Packaging terms and conditions code  (T0189)</v>
      </c>
      <c r="C324" s="215"/>
      <c r="D324" s="22"/>
      <c r="E324" s="79" t="s">
        <v>40</v>
      </c>
      <c r="F324" s="27"/>
      <c r="G324" s="22" t="s">
        <v>414</v>
      </c>
      <c r="H324" s="121"/>
      <c r="I324" s="130" t="s">
        <v>415</v>
      </c>
      <c r="J324" s="130" t="s">
        <v>502</v>
      </c>
      <c r="K324" s="131" t="str">
        <f>IF(E324="- Choose from list -","",IF(E324="","",VLOOKUP(E324,VER!C:D,2,0)))</f>
        <v/>
      </c>
      <c r="L324" s="132" t="s">
        <v>69</v>
      </c>
      <c r="M324" s="133" t="str">
        <f>IFERROR((IF($C$3="Utensils",(VLOOKUP(I324,'Viktiga fält'!B:D,3,FALSE)),IF($C$3="Food",(VLOOKUP(I324,'Viktiga fält'!F:H,3,FALSE)),IF($C$3="Non Food",(VLOOKUP(I324,'Viktiga fält'!J:L,3,FALSE)),IF($C$3="Alcoholic beverages",(VLOOKUP(I324,'Viktiga fält'!N:P,3,FALSE)),IF($C$3="Fresh Fish",(VLOOKUP(I324,'Viktiga fält'!R:T,3,FALSE)),IF($C$3="Customer unique",(VLOOKUP(I324,'Viktiga fält'!V:X,3,FALSE)),""))))))),"")</f>
        <v>Ja</v>
      </c>
      <c r="N324" s="82" t="str">
        <f>IF(E324="- Choose from list -","Nej",IF(E324="","Nej","Ja"))</f>
        <v>Nej</v>
      </c>
      <c r="O324" s="133" t="str">
        <f t="shared" ref="O324" si="36">IF((AND(M324="ja",N324="Nej")),"Ja","Nej")</f>
        <v>Ja</v>
      </c>
      <c r="P324" s="137"/>
      <c r="Q324" s="137">
        <f t="shared" si="34"/>
        <v>0</v>
      </c>
      <c r="R324" s="65"/>
      <c r="S324" s="2"/>
      <c r="T324" s="2"/>
      <c r="U324" s="2"/>
      <c r="V324" s="2"/>
      <c r="W324" s="2"/>
      <c r="X324" s="2"/>
      <c r="Y324" s="2"/>
      <c r="Z324" s="2"/>
      <c r="AA324" s="2"/>
      <c r="AB324" s="2"/>
      <c r="AE324" s="3"/>
    </row>
    <row r="325" spans="1:31" ht="15.75" customHeight="1" outlineLevel="2" x14ac:dyDescent="0.25">
      <c r="A325" s="26">
        <v>293</v>
      </c>
      <c r="B325" s="215" t="str">
        <f>VLOOKUP(I325,Kodlista!A:C,3,FALSE)</f>
        <v>Is packaging marked returnable (T0277)</v>
      </c>
      <c r="C325" s="215"/>
      <c r="D325" s="22"/>
      <c r="E325" s="79" t="s">
        <v>40</v>
      </c>
      <c r="F325" s="27"/>
      <c r="G325" s="27"/>
      <c r="H325" s="121"/>
      <c r="I325" s="130" t="s">
        <v>418</v>
      </c>
      <c r="J325" s="130" t="s">
        <v>503</v>
      </c>
      <c r="K325" s="131" t="str">
        <f>IF(E325="- Choose from list -","",IF(E325="","",E325))</f>
        <v/>
      </c>
      <c r="L325" s="132" t="s">
        <v>98</v>
      </c>
      <c r="M325" s="133" t="str">
        <f>IFERROR((IF($C$3="Utensils",(VLOOKUP(I325,'Viktiga fält'!B:D,3,FALSE)),IF($C$3="Food",(VLOOKUP(I325,'Viktiga fält'!F:H,3,FALSE)),IF($C$3="Non Food",(VLOOKUP(I325,'Viktiga fält'!J:L,3,FALSE)),IF($C$3="Alcoholic beverages",(VLOOKUP(I325,'Viktiga fält'!N:P,3,FALSE)),IF($C$3="Fresh Fish",(VLOOKUP(I325,'Viktiga fält'!R:T,3,FALSE)),IF($C$3="Customer unique",(VLOOKUP(I325,'Viktiga fält'!V:X,3,FALSE)),""))))))),"")</f>
        <v>Ja</v>
      </c>
      <c r="N325" s="82" t="str">
        <f>IF(E325="- Choose from list -","Nej",IF(E325="","Nej","Ja"))</f>
        <v>Nej</v>
      </c>
      <c r="O325" s="133" t="str">
        <f t="shared" si="35"/>
        <v>Ja</v>
      </c>
      <c r="P325" s="137"/>
      <c r="Q325" s="137">
        <f t="shared" si="34"/>
        <v>0</v>
      </c>
      <c r="R325" s="65"/>
      <c r="S325" s="2"/>
      <c r="T325" s="2"/>
      <c r="U325" s="2"/>
      <c r="V325" s="2"/>
      <c r="W325" s="2"/>
      <c r="X325" s="2"/>
      <c r="Y325" s="2"/>
      <c r="Z325" s="2"/>
      <c r="AA325" s="2"/>
      <c r="AB325" s="2"/>
      <c r="AC325" s="2"/>
      <c r="AE325" s="3"/>
    </row>
    <row r="326" spans="1:31" ht="15.75" customHeight="1" outlineLevel="2" x14ac:dyDescent="0.25">
      <c r="A326" s="26">
        <v>294</v>
      </c>
      <c r="B326" s="215" t="str">
        <f>VLOOKUP(I326,Kodlista!A:C,3,FALSE)</f>
        <v>Returnable package deposit identification  (T0148)</v>
      </c>
      <c r="C326" s="215"/>
      <c r="D326" s="22"/>
      <c r="E326" s="79" t="s">
        <v>40</v>
      </c>
      <c r="F326" s="27"/>
      <c r="G326" s="27"/>
      <c r="H326" s="121"/>
      <c r="I326" s="130" t="s">
        <v>421</v>
      </c>
      <c r="J326" s="130" t="s">
        <v>504</v>
      </c>
      <c r="K326" s="131" t="str">
        <f>IF(E326="- Choose from list -","",IF(E326="","",VLOOKUP(E326,VER!C:D,2,0)))</f>
        <v/>
      </c>
      <c r="L326" s="132" t="s">
        <v>69</v>
      </c>
      <c r="M326" s="133" t="str">
        <f>IFERROR((IF($C$3="Utensils",(VLOOKUP(I326,'Viktiga fält'!B:D,3,FALSE)),IF($C$3="Food",(VLOOKUP(I326,'Viktiga fält'!F:H,3,FALSE)),IF($C$3="Non Food",(VLOOKUP(I326,'Viktiga fält'!J:L,3,FALSE)),IF($C$3="Alcoholic beverages",(VLOOKUP(I326,'Viktiga fält'!N:P,3,FALSE)),IF($C$3="Fresh Fish",(VLOOKUP(I326,'Viktiga fält'!R:T,3,FALSE)),IF($C$3="Customer unique",(VLOOKUP(I326,'Viktiga fält'!V:X,3,FALSE)),""))))))),"")</f>
        <v/>
      </c>
      <c r="N326" s="82" t="str">
        <f>IF(E326="- Choose from list -","Nej",IF(E326="","Nej","Ja"))</f>
        <v>Nej</v>
      </c>
      <c r="O326" s="133" t="str">
        <f t="shared" si="35"/>
        <v>Nej</v>
      </c>
      <c r="P326" s="137"/>
      <c r="Q326" s="137">
        <f t="shared" si="34"/>
        <v>0</v>
      </c>
      <c r="R326" s="65"/>
      <c r="S326" s="2"/>
      <c r="T326" s="2"/>
      <c r="U326" s="2"/>
      <c r="V326" s="2"/>
      <c r="W326" s="2"/>
      <c r="X326" s="2"/>
      <c r="Y326" s="2"/>
      <c r="Z326" s="2"/>
      <c r="AA326" s="2"/>
      <c r="AB326" s="2"/>
      <c r="AC326" s="2"/>
      <c r="AE326" s="3"/>
    </row>
    <row r="327" spans="1:31" ht="7.4" customHeight="1" outlineLevel="2" x14ac:dyDescent="0.25">
      <c r="A327" s="26">
        <v>295</v>
      </c>
      <c r="B327" s="45"/>
      <c r="C327" s="22"/>
      <c r="D327" s="22"/>
      <c r="E327" s="44"/>
      <c r="F327" s="27"/>
      <c r="G327" s="27"/>
      <c r="H327" s="121"/>
      <c r="I327" s="122"/>
      <c r="J327" s="122"/>
      <c r="K327" s="132"/>
      <c r="L327" s="132"/>
      <c r="M327" s="137" t="str">
        <f>IFERROR((IF($C$3="Utensils",(VLOOKUP(I327,'Viktiga fält'!B:D,3,FALSE)),IF($C$3="Food",(VLOOKUP(I327,'Viktiga fält'!F:H,3,FALSE)),IF($C$3="Non Food",(VLOOKUP(I327,'Viktiga fält'!J:L,3,FALSE)),IF($C$3="Alcoholic beverages",(VLOOKUP(I327,'Viktiga fält'!N:P,3,FALSE)),IF($C$3="Fresh Fish",(VLOOKUP(I327,'Viktiga fält'!R:T,3,FALSE)),IF($C$3="Customer unique",(VLOOKUP(I327,'Viktiga fält'!V:X,3,FALSE)),""))))))),"")</f>
        <v/>
      </c>
      <c r="N327" s="65"/>
      <c r="O327" s="137"/>
      <c r="P327" s="137"/>
      <c r="Q327" s="137"/>
      <c r="R327" s="65"/>
      <c r="S327" s="2"/>
      <c r="T327" s="2"/>
      <c r="U327" s="2"/>
      <c r="V327" s="2"/>
      <c r="W327" s="2"/>
      <c r="X327" s="2"/>
      <c r="Y327" s="2"/>
      <c r="Z327" s="2"/>
      <c r="AA327" s="2"/>
      <c r="AB327" s="2"/>
    </row>
    <row r="328" spans="1:31" ht="15.75" customHeight="1" outlineLevel="2" x14ac:dyDescent="0.25">
      <c r="A328" s="26">
        <v>296</v>
      </c>
      <c r="B328" s="214" t="str">
        <f>VLOOKUP(I328,Kodlista!A:C,3,FALSE)</f>
        <v>Packaging material type code (T1188)</v>
      </c>
      <c r="C328" s="214"/>
      <c r="D328" s="38"/>
      <c r="E328" s="79" t="s">
        <v>40</v>
      </c>
      <c r="F328" s="27"/>
      <c r="G328" s="27"/>
      <c r="H328" s="121"/>
      <c r="I328" s="130" t="s">
        <v>431</v>
      </c>
      <c r="J328" s="130" t="s">
        <v>505</v>
      </c>
      <c r="K328" s="131" t="str">
        <f>IF(E328="- Choose from list -","",IF(E328="","",VLOOKUP(E328,VER!C:D,2,0)))</f>
        <v/>
      </c>
      <c r="L328" s="132" t="s">
        <v>69</v>
      </c>
      <c r="M328" s="133" t="str">
        <f>IFERROR((IF($C$3="Utensils",(VLOOKUP(I328,'Viktiga fält'!B:D,3,FALSE)),IF($C$3="Food",(VLOOKUP(I328,'Viktiga fält'!F:H,3,FALSE)),IF($C$3="Non Food",(VLOOKUP(I328,'Viktiga fält'!J:L,3,FALSE)),IF($C$3="Alcoholic beverages",(VLOOKUP(I328,'Viktiga fält'!N:P,3,FALSE)),IF($C$3="Fresh Fish",(VLOOKUP(I328,'Viktiga fält'!R:T,3,FALSE)),IF($C$3="Customer unique",(VLOOKUP(I328,'Viktiga fält'!V:X,3,FALSE)),""))))))),"")</f>
        <v>Ja</v>
      </c>
      <c r="N328" s="82" t="str">
        <f>IF(E328="- Choose from list -","Nej",IF(E328="","Nej","Ja"))</f>
        <v>Nej</v>
      </c>
      <c r="O328" s="133" t="str">
        <f t="shared" si="35"/>
        <v>Ja</v>
      </c>
      <c r="P328" s="137"/>
      <c r="Q328" s="137">
        <f t="shared" si="34"/>
        <v>0</v>
      </c>
      <c r="R328" s="65"/>
      <c r="S328" s="2"/>
      <c r="T328" s="2"/>
      <c r="U328" s="2"/>
      <c r="V328" s="2"/>
      <c r="W328" s="2"/>
      <c r="X328" s="2"/>
      <c r="Y328" s="2"/>
      <c r="Z328" s="2"/>
      <c r="AA328" s="2"/>
      <c r="AB328" s="2"/>
    </row>
    <row r="329" spans="1:31" ht="15.75" customHeight="1" outlineLevel="2" x14ac:dyDescent="0.25">
      <c r="A329" s="26">
        <v>297</v>
      </c>
      <c r="B329" s="214" t="str">
        <f>VLOOKUP(I329,Kodlista!A:C,3,FALSE)</f>
        <v>Packaging material composition quantity (gram) (T1189)</v>
      </c>
      <c r="C329" s="214"/>
      <c r="D329" s="38"/>
      <c r="E329" s="21"/>
      <c r="F329" s="27"/>
      <c r="G329" s="27"/>
      <c r="H329" s="121"/>
      <c r="I329" s="130" t="s">
        <v>434</v>
      </c>
      <c r="J329" s="130" t="s">
        <v>506</v>
      </c>
      <c r="K329" s="131" t="str">
        <f>IF(E329="","",E329)</f>
        <v/>
      </c>
      <c r="L329" s="132"/>
      <c r="M329" s="133" t="str">
        <f>IFERROR((IF($C$3="Utensils",(VLOOKUP(I329,'Viktiga fält'!B:D,3,FALSE)),IF($C$3="Food",(VLOOKUP(I329,'Viktiga fält'!F:H,3,FALSE)),IF($C$3="Non Food",(VLOOKUP(I329,'Viktiga fält'!J:L,3,FALSE)),IF($C$3="Alcoholic beverages",(VLOOKUP(I329,'Viktiga fält'!N:P,3,FALSE)),IF($C$3="Fresh Fish",(VLOOKUP(I329,'Viktiga fält'!R:T,3,FALSE)),IF($C$3="Customer unique",(VLOOKUP(I329,'Viktiga fält'!V:X,3,FALSE)),""))))))),"")</f>
        <v>Ja</v>
      </c>
      <c r="N329" s="61" t="str">
        <f>IF(E329="","Nej","Ja")</f>
        <v>Nej</v>
      </c>
      <c r="O329" s="133" t="str">
        <f t="shared" si="35"/>
        <v>Ja</v>
      </c>
      <c r="P329" s="137"/>
      <c r="Q329" s="137">
        <f t="shared" si="34"/>
        <v>0</v>
      </c>
      <c r="R329" s="65"/>
      <c r="S329" s="2"/>
      <c r="T329" s="2"/>
      <c r="U329" s="2"/>
      <c r="V329" s="2"/>
      <c r="W329" s="2"/>
      <c r="X329" s="2"/>
      <c r="Y329" s="2"/>
      <c r="Z329" s="2"/>
      <c r="AA329" s="2"/>
      <c r="AB329" s="2"/>
    </row>
    <row r="330" spans="1:31" ht="15.75" customHeight="1" outlineLevel="2" x14ac:dyDescent="0.25">
      <c r="A330" s="26">
        <v>298</v>
      </c>
      <c r="B330" s="214" t="str">
        <f>VLOOKUP(I330,Kodlista!A:C,3,FALSE)</f>
        <v>Packaging weight (gram) (T0190)</v>
      </c>
      <c r="C330" s="214"/>
      <c r="D330" s="38"/>
      <c r="E330" s="21"/>
      <c r="F330" s="27"/>
      <c r="G330" s="27"/>
      <c r="H330" s="121"/>
      <c r="I330" s="130" t="s">
        <v>444</v>
      </c>
      <c r="J330" s="130" t="s">
        <v>507</v>
      </c>
      <c r="K330" s="131" t="str">
        <f>IF(E330="","",E330)</f>
        <v/>
      </c>
      <c r="L330" s="132"/>
      <c r="M330" s="133" t="str">
        <f>IFERROR((IF($C$3="Utensils",(VLOOKUP(I330,'Viktiga fält'!B:D,3,FALSE)),IF($C$3="Food",(VLOOKUP(I330,'Viktiga fält'!F:H,3,FALSE)),IF($C$3="Non Food",(VLOOKUP(I330,'Viktiga fält'!J:L,3,FALSE)),IF($C$3="Alcoholic beverages",(VLOOKUP(I330,'Viktiga fält'!N:P,3,FALSE)),IF($C$3="Fresh Fish",(VLOOKUP(I330,'Viktiga fält'!R:T,3,FALSE)),IF($C$3="Customer unique",(VLOOKUP(I330,'Viktiga fält'!V:X,3,FALSE)),""))))))),"")</f>
        <v>Ja</v>
      </c>
      <c r="N330" s="61" t="str">
        <f>IF(E330="","Nej","Ja")</f>
        <v>Nej</v>
      </c>
      <c r="O330" s="133" t="str">
        <f t="shared" si="35"/>
        <v>Ja</v>
      </c>
      <c r="P330" s="137"/>
      <c r="Q330" s="137">
        <f t="shared" si="34"/>
        <v>0</v>
      </c>
      <c r="R330" s="65"/>
      <c r="S330" s="2"/>
      <c r="T330" s="2"/>
      <c r="U330" s="2"/>
      <c r="V330" s="2"/>
      <c r="W330" s="2"/>
      <c r="X330" s="2"/>
      <c r="Y330" s="2"/>
      <c r="Z330" s="2"/>
      <c r="AA330" s="2"/>
      <c r="AB330" s="2"/>
    </row>
    <row r="331" spans="1:31" ht="7.4" customHeight="1" outlineLevel="2" x14ac:dyDescent="0.25">
      <c r="A331" s="26">
        <v>299</v>
      </c>
      <c r="B331" s="45"/>
      <c r="C331" s="22"/>
      <c r="D331" s="22"/>
      <c r="E331" s="44"/>
      <c r="F331" s="27"/>
      <c r="G331" s="27"/>
      <c r="H331" s="121"/>
      <c r="I331" s="122"/>
      <c r="J331" s="122"/>
      <c r="K331" s="132"/>
      <c r="L331" s="132"/>
      <c r="M331" s="137" t="str">
        <f>IFERROR((IF($C$3="Utensils",(VLOOKUP(I331,'Viktiga fält'!B:D,3,FALSE)),IF($C$3="Food",(VLOOKUP(I331,'Viktiga fält'!F:H,3,FALSE)),IF($C$3="Non Food",(VLOOKUP(I331,'Viktiga fält'!J:L,3,FALSE)),IF($C$3="Alcoholic beverages",(VLOOKUP(I331,'Viktiga fält'!N:P,3,FALSE)),IF($C$3="Fresh Fish",(VLOOKUP(I331,'Viktiga fält'!R:T,3,FALSE)),IF($C$3="Customer unique",(VLOOKUP(I331,'Viktiga fält'!V:X,3,FALSE)),""))))))),"")</f>
        <v/>
      </c>
      <c r="N331" s="65"/>
      <c r="O331" s="137"/>
      <c r="P331" s="137"/>
      <c r="Q331" s="137"/>
      <c r="R331" s="65"/>
      <c r="S331" s="2"/>
      <c r="T331" s="2"/>
      <c r="U331" s="2"/>
      <c r="V331" s="2"/>
      <c r="W331" s="2"/>
      <c r="X331" s="2"/>
      <c r="Y331" s="2"/>
      <c r="Z331" s="2"/>
      <c r="AA331" s="2"/>
      <c r="AB331" s="2"/>
    </row>
    <row r="332" spans="1:31" ht="15.75" customHeight="1" outlineLevel="2" x14ac:dyDescent="0.25">
      <c r="A332" s="26">
        <v>300</v>
      </c>
      <c r="B332" s="214" t="str">
        <f>VLOOKUP(I332,Kodlista!A:C,3,FALSE)</f>
        <v>Platform type code (T2244)</v>
      </c>
      <c r="C332" s="214"/>
      <c r="D332" s="38"/>
      <c r="E332" s="79" t="s">
        <v>40</v>
      </c>
      <c r="F332" s="27"/>
      <c r="G332" s="27"/>
      <c r="H332" s="121"/>
      <c r="I332" s="130" t="s">
        <v>508</v>
      </c>
      <c r="J332" s="130" t="s">
        <v>509</v>
      </c>
      <c r="K332" s="131" t="str">
        <f>IF(E332="- Choose from list -","",IF(E332="","",VLOOKUP(E332,VER!C:D,2,0)))</f>
        <v/>
      </c>
      <c r="L332" s="132" t="s">
        <v>69</v>
      </c>
      <c r="M332" s="133" t="str">
        <f>IFERROR((IF($C$3="Utensils",(VLOOKUP(I332,'Viktiga fält'!B:D,3,FALSE)),IF($C$3="Food",(VLOOKUP(I332,'Viktiga fält'!F:H,3,FALSE)),IF($C$3="Non Food",(VLOOKUP(I332,'Viktiga fält'!J:L,3,FALSE)),IF($C$3="Alcoholic beverages",(VLOOKUP(I332,'Viktiga fält'!N:P,3,FALSE)),IF($C$3="Fresh Fish",(VLOOKUP(I332,'Viktiga fält'!R:T,3,FALSE)),IF($C$3="Customer unique",(VLOOKUP(I332,'Viktiga fält'!V:X,3,FALSE)),""))))))),"")</f>
        <v/>
      </c>
      <c r="N332" s="82" t="str">
        <f>IF(E332="- Choose from list -","Nej",IF(E332="","Nej","Ja"))</f>
        <v>Nej</v>
      </c>
      <c r="O332" s="133" t="str">
        <f t="shared" si="35"/>
        <v>Nej</v>
      </c>
      <c r="P332" s="137"/>
      <c r="Q332" s="137">
        <f t="shared" si="34"/>
        <v>0</v>
      </c>
      <c r="R332" s="65"/>
      <c r="S332" s="2"/>
      <c r="T332" s="2"/>
      <c r="U332" s="2"/>
      <c r="V332" s="2"/>
      <c r="W332" s="2"/>
      <c r="X332" s="2"/>
      <c r="Y332" s="2"/>
      <c r="Z332" s="2"/>
      <c r="AA332" s="2"/>
      <c r="AB332" s="2"/>
    </row>
    <row r="333" spans="1:31" ht="15.75" customHeight="1" outlineLevel="2" x14ac:dyDescent="0.25">
      <c r="A333" s="26">
        <v>301</v>
      </c>
      <c r="B333" s="214" t="str">
        <f>VLOOKUP(I333,Kodlista!A:C,3,FALSE)</f>
        <v>Trade item pallet height (millimeter) (T4201)</v>
      </c>
      <c r="C333" s="214"/>
      <c r="D333" s="38"/>
      <c r="E333" s="21"/>
      <c r="F333" s="27"/>
      <c r="G333" s="27"/>
      <c r="H333" s="121"/>
      <c r="I333" s="130" t="s">
        <v>510</v>
      </c>
      <c r="J333" s="130" t="s">
        <v>511</v>
      </c>
      <c r="K333" s="131" t="str">
        <f>IF(E333="","",E333)</f>
        <v/>
      </c>
      <c r="L333" s="132"/>
      <c r="M333" s="133" t="str">
        <f>IFERROR((IF($C$3="Utensils",(VLOOKUP(I333,'Viktiga fält'!B:D,3,FALSE)),IF($C$3="Food",(VLOOKUP(I333,'Viktiga fält'!F:H,3,FALSE)),IF($C$3="Non Food",(VLOOKUP(I333,'Viktiga fält'!J:L,3,FALSE)),IF($C$3="Alcoholic beverages",(VLOOKUP(I333,'Viktiga fält'!N:P,3,FALSE)),IF($C$3="Fresh Fish",(VLOOKUP(I333,'Viktiga fält'!R:T,3,FALSE)),IF($C$3="Customer unique",(VLOOKUP(I333,'Viktiga fält'!V:X,3,FALSE)),""))))))),"")</f>
        <v/>
      </c>
      <c r="N333" s="61" t="str">
        <f>IF(E333="","Nej","Ja")</f>
        <v>Nej</v>
      </c>
      <c r="O333" s="133" t="str">
        <f t="shared" si="35"/>
        <v>Nej</v>
      </c>
      <c r="P333" s="137"/>
      <c r="Q333" s="137">
        <f t="shared" si="34"/>
        <v>0</v>
      </c>
      <c r="R333" s="65"/>
      <c r="S333" s="2"/>
      <c r="T333" s="2"/>
      <c r="U333" s="2"/>
      <c r="V333" s="2"/>
      <c r="W333" s="2"/>
      <c r="X333" s="2"/>
      <c r="Y333" s="2"/>
      <c r="Z333" s="2"/>
      <c r="AA333" s="2"/>
      <c r="AB333" s="2"/>
    </row>
    <row r="334" spans="1:31" ht="11.5" customHeight="1" outlineLevel="1" x14ac:dyDescent="0.25">
      <c r="A334" s="26">
        <v>302</v>
      </c>
      <c r="B334" s="45"/>
      <c r="C334" s="22"/>
      <c r="D334" s="22"/>
      <c r="E334" s="44"/>
      <c r="F334" s="27"/>
      <c r="G334" s="27"/>
      <c r="H334" s="121"/>
      <c r="I334" s="122"/>
      <c r="J334" s="122"/>
      <c r="K334" s="132"/>
      <c r="L334" s="132"/>
      <c r="M334" s="137"/>
      <c r="N334" s="137"/>
      <c r="O334" s="137"/>
      <c r="P334" s="137"/>
      <c r="Q334" s="137"/>
      <c r="R334" s="65"/>
      <c r="S334" s="2"/>
      <c r="T334" s="2"/>
      <c r="U334" s="2"/>
      <c r="V334" s="2"/>
      <c r="W334" s="2"/>
      <c r="X334" s="2"/>
      <c r="Y334" s="2"/>
      <c r="Z334" s="2"/>
      <c r="AA334" s="2"/>
      <c r="AB334" s="2"/>
    </row>
    <row r="335" spans="1:31" ht="31.5" customHeight="1" x14ac:dyDescent="0.25">
      <c r="A335" s="26">
        <v>303</v>
      </c>
      <c r="B335" s="83"/>
      <c r="C335" s="48"/>
      <c r="D335" s="48"/>
      <c r="E335" s="27"/>
      <c r="F335" s="27"/>
      <c r="G335" s="27"/>
      <c r="H335" s="121"/>
      <c r="M335" s="137"/>
      <c r="N335" s="137"/>
      <c r="O335" s="137"/>
      <c r="Q335" s="155">
        <f>SUM(Q311:Q333)</f>
        <v>0</v>
      </c>
    </row>
    <row r="336" spans="1:31" x14ac:dyDescent="0.25">
      <c r="B336" s="13"/>
      <c r="F336" s="1"/>
      <c r="G336" s="1"/>
      <c r="H336" s="121"/>
      <c r="M336" s="137"/>
      <c r="N336" s="137"/>
      <c r="O336" s="137"/>
    </row>
    <row r="337" spans="1:35" x14ac:dyDescent="0.25">
      <c r="M337" s="137"/>
      <c r="N337" s="137"/>
      <c r="O337" s="137"/>
    </row>
    <row r="338" spans="1:35" ht="15.5" x14ac:dyDescent="0.25">
      <c r="A338" s="78"/>
      <c r="B338" s="8"/>
      <c r="C338" s="16"/>
      <c r="D338" s="16"/>
      <c r="E338" s="18"/>
      <c r="F338" s="1"/>
      <c r="G338" s="1"/>
      <c r="H338" s="121"/>
      <c r="I338" s="122"/>
      <c r="J338" s="122"/>
      <c r="K338" s="132"/>
      <c r="L338" s="132"/>
      <c r="M338" s="137"/>
      <c r="N338" s="137"/>
      <c r="O338" s="137"/>
      <c r="P338" s="137"/>
      <c r="Q338" s="137"/>
      <c r="R338" s="65"/>
      <c r="S338" s="2"/>
      <c r="T338" s="2"/>
      <c r="U338" s="2"/>
      <c r="V338" s="2"/>
      <c r="W338" s="2"/>
      <c r="X338" s="2"/>
      <c r="Y338" s="2"/>
      <c r="Z338" s="2"/>
      <c r="AA338" s="2"/>
      <c r="AB338" s="2"/>
      <c r="AC338" s="3"/>
      <c r="AF338" s="3"/>
      <c r="AI338" s="3"/>
    </row>
    <row r="339" spans="1:35" x14ac:dyDescent="0.25">
      <c r="M339" s="137"/>
      <c r="N339" s="137"/>
      <c r="O339" s="137"/>
    </row>
    <row r="340" spans="1:35" x14ac:dyDescent="0.25">
      <c r="M340" s="137"/>
      <c r="N340" s="137"/>
      <c r="O340" s="137"/>
    </row>
    <row r="341" spans="1:35" x14ac:dyDescent="0.25">
      <c r="M341" s="137"/>
      <c r="N341" s="137"/>
      <c r="O341" s="137"/>
    </row>
    <row r="342" spans="1:35" ht="15.5" x14ac:dyDescent="0.25">
      <c r="B342" s="8"/>
      <c r="C342" s="17"/>
      <c r="D342" s="17"/>
      <c r="E342" s="41"/>
      <c r="F342" s="1"/>
      <c r="G342" s="1"/>
      <c r="H342" s="121"/>
      <c r="I342" s="122"/>
      <c r="J342" s="122"/>
      <c r="K342" s="132"/>
      <c r="L342" s="132"/>
      <c r="M342" s="137"/>
      <c r="N342" s="137"/>
      <c r="O342" s="137"/>
      <c r="P342" s="137"/>
      <c r="Q342" s="137"/>
      <c r="R342" s="65"/>
      <c r="S342" s="2"/>
      <c r="T342" s="2"/>
      <c r="U342" s="2"/>
      <c r="V342" s="2"/>
      <c r="W342" s="2"/>
      <c r="X342" s="2"/>
      <c r="Y342" s="2"/>
      <c r="Z342" s="2"/>
      <c r="AA342" s="2"/>
      <c r="AB342" s="2"/>
      <c r="AC342" s="3"/>
      <c r="AF342" s="3"/>
      <c r="AI342" s="3"/>
    </row>
  </sheetData>
  <sheetProtection algorithmName="SHA-512" hashValue="dzvcZWGMHeKq7osyydiDsO68cQPOuo7xUttnuiUzNl03PsQ+doFEpM6orCqBRkCOQPSjrNnXDkoMf0Bq8Reteg==" saltValue="zCxNy1iolG1KH9+kTxAtVA==" spinCount="100000" sheet="1" formatRows="0"/>
  <mergeCells count="171">
    <mergeCell ref="B19:C19"/>
    <mergeCell ref="B20:C20"/>
    <mergeCell ref="B29:C29"/>
    <mergeCell ref="B30:C30"/>
    <mergeCell ref="B21:C21"/>
    <mergeCell ref="B31:C31"/>
    <mergeCell ref="B111:C111"/>
    <mergeCell ref="B112:C112"/>
    <mergeCell ref="B117:C117"/>
    <mergeCell ref="B65:C65"/>
    <mergeCell ref="B67:C67"/>
    <mergeCell ref="B69:C69"/>
    <mergeCell ref="B70:C70"/>
    <mergeCell ref="B43:C43"/>
    <mergeCell ref="B45:C45"/>
    <mergeCell ref="B51:C51"/>
    <mergeCell ref="B53:C53"/>
    <mergeCell ref="B55:C55"/>
    <mergeCell ref="B118:C118"/>
    <mergeCell ref="B120:C120"/>
    <mergeCell ref="B71:C71"/>
    <mergeCell ref="B84:C84"/>
    <mergeCell ref="B121:C121"/>
    <mergeCell ref="B114:C114"/>
    <mergeCell ref="B115:C115"/>
    <mergeCell ref="B56:C56"/>
    <mergeCell ref="B72:C72"/>
    <mergeCell ref="B86:C86"/>
    <mergeCell ref="B88:C88"/>
    <mergeCell ref="B90:C90"/>
    <mergeCell ref="B62:C62"/>
    <mergeCell ref="B63:C63"/>
    <mergeCell ref="B83:C83"/>
    <mergeCell ref="B107:C107"/>
    <mergeCell ref="B109:C109"/>
    <mergeCell ref="B74:C74"/>
    <mergeCell ref="B76:C76"/>
    <mergeCell ref="B77:C77"/>
    <mergeCell ref="B79:C79"/>
    <mergeCell ref="B81:C81"/>
    <mergeCell ref="B82:C82"/>
    <mergeCell ref="B64:C64"/>
    <mergeCell ref="G123:G125"/>
    <mergeCell ref="G132:G133"/>
    <mergeCell ref="B151:C151"/>
    <mergeCell ref="B152:C152"/>
    <mergeCell ref="B153:C153"/>
    <mergeCell ref="B155:C155"/>
    <mergeCell ref="B157:C157"/>
    <mergeCell ref="B158:C158"/>
    <mergeCell ref="B141:C141"/>
    <mergeCell ref="B143:C143"/>
    <mergeCell ref="B145:C145"/>
    <mergeCell ref="B146:C146"/>
    <mergeCell ref="B148:C148"/>
    <mergeCell ref="B150:C150"/>
    <mergeCell ref="B333:C333"/>
    <mergeCell ref="M4:O4"/>
    <mergeCell ref="Q4:Q5"/>
    <mergeCell ref="B325:C325"/>
    <mergeCell ref="B326:C326"/>
    <mergeCell ref="B328:C328"/>
    <mergeCell ref="B329:C329"/>
    <mergeCell ref="B330:C330"/>
    <mergeCell ref="B332:C332"/>
    <mergeCell ref="B316:C316"/>
    <mergeCell ref="B318:C318"/>
    <mergeCell ref="B319:C319"/>
    <mergeCell ref="B320:C320"/>
    <mergeCell ref="B322:C322"/>
    <mergeCell ref="B324:C324"/>
    <mergeCell ref="B306:C306"/>
    <mergeCell ref="B309:C309"/>
    <mergeCell ref="B311:C311"/>
    <mergeCell ref="B312:C312"/>
    <mergeCell ref="B313:C313"/>
    <mergeCell ref="B314:C314"/>
    <mergeCell ref="B300:C300"/>
    <mergeCell ref="B302:G302"/>
    <mergeCell ref="B170:C170"/>
    <mergeCell ref="B304:C304"/>
    <mergeCell ref="B305:C305"/>
    <mergeCell ref="B289:C289"/>
    <mergeCell ref="B290:C290"/>
    <mergeCell ref="B281:C281"/>
    <mergeCell ref="B282:C282"/>
    <mergeCell ref="B283:C283"/>
    <mergeCell ref="B285:C285"/>
    <mergeCell ref="B287:C287"/>
    <mergeCell ref="B288:C288"/>
    <mergeCell ref="B273:C273"/>
    <mergeCell ref="B274:C274"/>
    <mergeCell ref="B275:C275"/>
    <mergeCell ref="B276:C276"/>
    <mergeCell ref="B277:C277"/>
    <mergeCell ref="B279:C279"/>
    <mergeCell ref="B264:C264"/>
    <mergeCell ref="B265:C265"/>
    <mergeCell ref="B268:C268"/>
    <mergeCell ref="B270:C270"/>
    <mergeCell ref="B271:C271"/>
    <mergeCell ref="B272:C272"/>
    <mergeCell ref="B247:C247"/>
    <mergeCell ref="B257:C257"/>
    <mergeCell ref="B258:C258"/>
    <mergeCell ref="B260:G260"/>
    <mergeCell ref="B262:C262"/>
    <mergeCell ref="B263:C263"/>
    <mergeCell ref="B241:C241"/>
    <mergeCell ref="B243:C243"/>
    <mergeCell ref="B244:C244"/>
    <mergeCell ref="B245:C245"/>
    <mergeCell ref="B246:C246"/>
    <mergeCell ref="B167:C167"/>
    <mergeCell ref="B168:C168"/>
    <mergeCell ref="B235:C235"/>
    <mergeCell ref="B236:C236"/>
    <mergeCell ref="B225:C225"/>
    <mergeCell ref="B226:C226"/>
    <mergeCell ref="B227:C227"/>
    <mergeCell ref="B228:C228"/>
    <mergeCell ref="B230:C230"/>
    <mergeCell ref="B218:C218"/>
    <mergeCell ref="B220:C220"/>
    <mergeCell ref="B221:C221"/>
    <mergeCell ref="B222:C222"/>
    <mergeCell ref="B223:C223"/>
    <mergeCell ref="B224:C224"/>
    <mergeCell ref="B213:C213"/>
    <mergeCell ref="B171:C171"/>
    <mergeCell ref="B209:C209"/>
    <mergeCell ref="B211:G211"/>
    <mergeCell ref="B214:C214"/>
    <mergeCell ref="B215:C215"/>
    <mergeCell ref="B216:C216"/>
    <mergeCell ref="B179:C179"/>
    <mergeCell ref="B180:C180"/>
    <mergeCell ref="B205:C205"/>
    <mergeCell ref="B206:C206"/>
    <mergeCell ref="B207:C207"/>
    <mergeCell ref="B208:C208"/>
    <mergeCell ref="B169:C169"/>
    <mergeCell ref="B173:C173"/>
    <mergeCell ref="B175:C175"/>
    <mergeCell ref="B176:C176"/>
    <mergeCell ref="B177:C177"/>
    <mergeCell ref="B178:C178"/>
    <mergeCell ref="B159:C159"/>
    <mergeCell ref="B160:C160"/>
    <mergeCell ref="B165:C165"/>
    <mergeCell ref="B166:C166"/>
    <mergeCell ref="B307:C307"/>
    <mergeCell ref="B266:C266"/>
    <mergeCell ref="B17:C17"/>
    <mergeCell ref="B6:G6"/>
    <mergeCell ref="B8:C8"/>
    <mergeCell ref="B9:C9"/>
    <mergeCell ref="B10:C10"/>
    <mergeCell ref="B11:C11"/>
    <mergeCell ref="B13:C13"/>
    <mergeCell ref="B58:C58"/>
    <mergeCell ref="B60:C60"/>
    <mergeCell ref="B61:C61"/>
    <mergeCell ref="B46:C46"/>
    <mergeCell ref="B48:C48"/>
    <mergeCell ref="B50:C50"/>
    <mergeCell ref="B14:C14"/>
    <mergeCell ref="B39:G39"/>
    <mergeCell ref="B41:C41"/>
    <mergeCell ref="B42:C42"/>
    <mergeCell ref="B44:C44"/>
  </mergeCells>
  <conditionalFormatting sqref="E8:E11 E41:E46 E50:E51 E55:E56 E60:E65 E69:E72 E76:E77 E81:E82 E84 E92:E93 E95:E96 E98:E99 E101:E102 E104:E105 E107 E114:E115 E123:E130 E132:E139 E141 E145:E146 E150:E153 E157:E160 E162:E163 E165:E171 E175:E180 E182:E186 E188:E192 E194:E203 E205:E209 E220:E228 E232:E239 E243:E247 E249:E251 E253:E255 E257:E258 E270:E277 E281:E283 E292:E294 E300 E311:E314 E318:E320 E328:E330 E332:E333">
    <cfRule type="expression" dxfId="142" priority="128">
      <formula>$O8="ja"</formula>
    </cfRule>
  </conditionalFormatting>
  <conditionalFormatting sqref="E13:E14">
    <cfRule type="expression" dxfId="141" priority="17">
      <formula>$O13="ja"</formula>
    </cfRule>
  </conditionalFormatting>
  <conditionalFormatting sqref="E19:E27">
    <cfRule type="expression" dxfId="140" priority="14">
      <formula>$O19="ja"</formula>
    </cfRule>
  </conditionalFormatting>
  <conditionalFormatting sqref="E29:E37">
    <cfRule type="expression" dxfId="139" priority="11">
      <formula>$O29="ja"</formula>
    </cfRule>
  </conditionalFormatting>
  <conditionalFormatting sqref="E111:E112">
    <cfRule type="expression" dxfId="138" priority="29">
      <formula>$O111="ja"</formula>
    </cfRule>
  </conditionalFormatting>
  <conditionalFormatting sqref="E117:E118 E120:E121">
    <cfRule type="expression" dxfId="137" priority="28">
      <formula>$O117="ja"</formula>
    </cfRule>
  </conditionalFormatting>
  <conditionalFormatting sqref="E141 P141:R141">
    <cfRule type="expression" dxfId="136" priority="141" stopIfTrue="1">
      <formula>IF(E141="",FALSE,TRUE)</formula>
    </cfRule>
  </conditionalFormatting>
  <conditionalFormatting sqref="E155 P155:R155">
    <cfRule type="expression" dxfId="135" priority="197" stopIfTrue="1">
      <formula>IF(E155="",FALSE,TRUE)</formula>
    </cfRule>
  </conditionalFormatting>
  <conditionalFormatting sqref="E163 E155 E230 E241:E242 E268:E269 E278:E280 E284:E286 E301 E309:E310 E315:E317 E321:E323 E334 E327 E331 E248 E252 E256 E259 E141 E174 E181 E187 E193 E196:E204 E210">
    <cfRule type="expression" dxfId="134" priority="215">
      <formula>IF(#REF!=TRUE,TRUE,FALSE)</formula>
    </cfRule>
  </conditionalFormatting>
  <conditionalFormatting sqref="E163">
    <cfRule type="expression" dxfId="133" priority="214" stopIfTrue="1">
      <formula>IF(E163="",FALSE,TRUE)</formula>
    </cfRule>
  </conditionalFormatting>
  <conditionalFormatting sqref="E174 P174:R174">
    <cfRule type="expression" dxfId="132" priority="139" stopIfTrue="1">
      <formula>IF(E174="",FALSE,TRUE)</formula>
    </cfRule>
  </conditionalFormatting>
  <conditionalFormatting sqref="E181 P181:R181">
    <cfRule type="expression" dxfId="131" priority="137" stopIfTrue="1">
      <formula>IF(E181="",FALSE,TRUE)</formula>
    </cfRule>
  </conditionalFormatting>
  <conditionalFormatting sqref="E187 P187:R187">
    <cfRule type="expression" dxfId="130" priority="135" stopIfTrue="1">
      <formula>IF(E187="",FALSE,TRUE)</formula>
    </cfRule>
  </conditionalFormatting>
  <conditionalFormatting sqref="E193 P193:R193">
    <cfRule type="expression" dxfId="129" priority="133" stopIfTrue="1">
      <formula>IF(E193="",FALSE,TRUE)</formula>
    </cfRule>
  </conditionalFormatting>
  <conditionalFormatting sqref="E196:E204 P196:R204">
    <cfRule type="expression" dxfId="128" priority="131" stopIfTrue="1">
      <formula>IF(E196="",FALSE,TRUE)</formula>
    </cfRule>
  </conditionalFormatting>
  <conditionalFormatting sqref="E210 P210:R210">
    <cfRule type="expression" dxfId="127" priority="129" stopIfTrue="1">
      <formula>IF(E210="",FALSE,TRUE)</formula>
    </cfRule>
  </conditionalFormatting>
  <conditionalFormatting sqref="E213:E216">
    <cfRule type="expression" dxfId="126" priority="30">
      <formula>$O213="ja"</formula>
    </cfRule>
  </conditionalFormatting>
  <conditionalFormatting sqref="E230 P230:R230">
    <cfRule type="expression" dxfId="125" priority="195" stopIfTrue="1">
      <formula>IF(E230="",FALSE,TRUE)</formula>
    </cfRule>
  </conditionalFormatting>
  <conditionalFormatting sqref="E241:E242 P241:R242">
    <cfRule type="expression" dxfId="124" priority="179" stopIfTrue="1">
      <formula>IF(E241="",FALSE,TRUE)</formula>
    </cfRule>
  </conditionalFormatting>
  <conditionalFormatting sqref="E248 P248:R248">
    <cfRule type="expression" dxfId="123" priority="149" stopIfTrue="1">
      <formula>IF(E248="",FALSE,TRUE)</formula>
    </cfRule>
  </conditionalFormatting>
  <conditionalFormatting sqref="E252 P252:R252">
    <cfRule type="expression" dxfId="122" priority="147" stopIfTrue="1">
      <formula>IF(E252="",FALSE,TRUE)</formula>
    </cfRule>
  </conditionalFormatting>
  <conditionalFormatting sqref="E256 P256:R256">
    <cfRule type="expression" dxfId="121" priority="145" stopIfTrue="1">
      <formula>IF(E256="",FALSE,TRUE)</formula>
    </cfRule>
  </conditionalFormatting>
  <conditionalFormatting sqref="E259 P259:R259">
    <cfRule type="expression" dxfId="120" priority="143" stopIfTrue="1">
      <formula>IF(E259="",FALSE,TRUE)</formula>
    </cfRule>
  </conditionalFormatting>
  <conditionalFormatting sqref="E262:E266">
    <cfRule type="expression" dxfId="119" priority="21">
      <formula>$O262="ja"</formula>
    </cfRule>
  </conditionalFormatting>
  <conditionalFormatting sqref="E268:E269 P268:R269">
    <cfRule type="expression" dxfId="118" priority="177" stopIfTrue="1">
      <formula>IF(E268="",FALSE,TRUE)</formula>
    </cfRule>
  </conditionalFormatting>
  <conditionalFormatting sqref="E278:E280 P278:P280 R278:R280">
    <cfRule type="expression" dxfId="117" priority="173" stopIfTrue="1">
      <formula>IF(E278="",FALSE,TRUE)</formula>
    </cfRule>
  </conditionalFormatting>
  <conditionalFormatting sqref="E284:E286 P284:P286 R284:R286">
    <cfRule type="expression" dxfId="116" priority="169" stopIfTrue="1">
      <formula>IF(E284="",FALSE,TRUE)</formula>
    </cfRule>
  </conditionalFormatting>
  <conditionalFormatting sqref="E287:E290">
    <cfRule type="expression" dxfId="115" priority="36">
      <formula>$O287="ja"</formula>
    </cfRule>
  </conditionalFormatting>
  <conditionalFormatting sqref="E291 P291:R291">
    <cfRule type="expression" dxfId="114" priority="40" stopIfTrue="1">
      <formula>IF(E291="",FALSE,TRUE)</formula>
    </cfRule>
  </conditionalFormatting>
  <conditionalFormatting sqref="E291">
    <cfRule type="expression" dxfId="113" priority="42">
      <formula>IF(#REF!=TRUE,TRUE,FALSE)</formula>
    </cfRule>
  </conditionalFormatting>
  <conditionalFormatting sqref="E295 P295:R295">
    <cfRule type="expression" dxfId="112" priority="45" stopIfTrue="1">
      <formula>IF(E295="",FALSE,TRUE)</formula>
    </cfRule>
  </conditionalFormatting>
  <conditionalFormatting sqref="E295">
    <cfRule type="expression" dxfId="111" priority="47">
      <formula>IF(#REF!=TRUE,TRUE,FALSE)</formula>
    </cfRule>
  </conditionalFormatting>
  <conditionalFormatting sqref="E296:E298">
    <cfRule type="expression" dxfId="110" priority="34">
      <formula>$O296="ja"</formula>
    </cfRule>
  </conditionalFormatting>
  <conditionalFormatting sqref="E299 P299:R299">
    <cfRule type="expression" dxfId="109" priority="50" stopIfTrue="1">
      <formula>IF(E299="",FALSE,TRUE)</formula>
    </cfRule>
  </conditionalFormatting>
  <conditionalFormatting sqref="E299">
    <cfRule type="expression" dxfId="108" priority="52">
      <formula>IF(#REF!=TRUE,TRUE,FALSE)</formula>
    </cfRule>
  </conditionalFormatting>
  <conditionalFormatting sqref="E301 P301:R301">
    <cfRule type="expression" dxfId="107" priority="167" stopIfTrue="1">
      <formula>IF(E301="",FALSE,TRUE)</formula>
    </cfRule>
  </conditionalFormatting>
  <conditionalFormatting sqref="E304:E307">
    <cfRule type="expression" dxfId="106" priority="22">
      <formula>$O304="ja"</formula>
    </cfRule>
  </conditionalFormatting>
  <conditionalFormatting sqref="E309:E310 P309:R310">
    <cfRule type="expression" dxfId="105" priority="165" stopIfTrue="1">
      <formula>IF(E309="",FALSE,TRUE)</formula>
    </cfRule>
  </conditionalFormatting>
  <conditionalFormatting sqref="E315:E317 P315:P317 R315:R317">
    <cfRule type="expression" dxfId="104" priority="161" stopIfTrue="1">
      <formula>IF(E315="",FALSE,TRUE)</formula>
    </cfRule>
  </conditionalFormatting>
  <conditionalFormatting sqref="E321:E323 P321:P323 R321:R323">
    <cfRule type="expression" dxfId="103" priority="157" stopIfTrue="1">
      <formula>IF(E321="",FALSE,TRUE)</formula>
    </cfRule>
  </conditionalFormatting>
  <conditionalFormatting sqref="E324:E326">
    <cfRule type="expression" dxfId="102" priority="32">
      <formula>$O324="ja"</formula>
    </cfRule>
  </conditionalFormatting>
  <conditionalFormatting sqref="E327 P327 R327">
    <cfRule type="expression" dxfId="101" priority="153" stopIfTrue="1">
      <formula>IF(E327="",FALSE,TRUE)</formula>
    </cfRule>
  </conditionalFormatting>
  <conditionalFormatting sqref="E331 P331 R331">
    <cfRule type="expression" dxfId="100" priority="151" stopIfTrue="1">
      <formula>IF(E331="",FALSE,TRUE)</formula>
    </cfRule>
  </conditionalFormatting>
  <conditionalFormatting sqref="E334 K334:L334 P334:R334">
    <cfRule type="expression" dxfId="99" priority="155" stopIfTrue="1">
      <formula>IF(E334="",FALSE,TRUE)</formula>
    </cfRule>
  </conditionalFormatting>
  <conditionalFormatting sqref="K20:K21">
    <cfRule type="expression" dxfId="98" priority="9" stopIfTrue="1">
      <formula>IF(K20="",FALSE,TRUE)</formula>
    </cfRule>
  </conditionalFormatting>
  <conditionalFormatting sqref="K23">
    <cfRule type="expression" dxfId="97" priority="8" stopIfTrue="1">
      <formula>IF(K23="",FALSE,TRUE)</formula>
    </cfRule>
  </conditionalFormatting>
  <conditionalFormatting sqref="K25">
    <cfRule type="expression" dxfId="96" priority="7" stopIfTrue="1">
      <formula>IF(K25="",FALSE,TRUE)</formula>
    </cfRule>
  </conditionalFormatting>
  <conditionalFormatting sqref="K27">
    <cfRule type="expression" dxfId="95" priority="6" stopIfTrue="1">
      <formula>IF(K27="",FALSE,TRUE)</formula>
    </cfRule>
  </conditionalFormatting>
  <conditionalFormatting sqref="K30:K31">
    <cfRule type="expression" dxfId="94" priority="4" stopIfTrue="1">
      <formula>IF(K30="",FALSE,TRUE)</formula>
    </cfRule>
  </conditionalFormatting>
  <conditionalFormatting sqref="K33">
    <cfRule type="expression" dxfId="93" priority="3" stopIfTrue="1">
      <formula>IF(K33="",FALSE,TRUE)</formula>
    </cfRule>
  </conditionalFormatting>
  <conditionalFormatting sqref="K35">
    <cfRule type="expression" dxfId="92" priority="2" stopIfTrue="1">
      <formula>IF(K35="",FALSE,TRUE)</formula>
    </cfRule>
  </conditionalFormatting>
  <conditionalFormatting sqref="K37">
    <cfRule type="expression" dxfId="91" priority="1" stopIfTrue="1">
      <formula>IF(K37="",FALSE,TRUE)</formula>
    </cfRule>
  </conditionalFormatting>
  <conditionalFormatting sqref="K11:L11">
    <cfRule type="expression" dxfId="90" priority="126" stopIfTrue="1">
      <formula>IF(K11="",FALSE,TRUE)</formula>
    </cfRule>
  </conditionalFormatting>
  <conditionalFormatting sqref="K14:L14">
    <cfRule type="expression" dxfId="89" priority="127" stopIfTrue="1">
      <formula>IF(K14="",FALSE,TRUE)</formula>
    </cfRule>
  </conditionalFormatting>
  <conditionalFormatting sqref="K141:L141">
    <cfRule type="expression" dxfId="88" priority="70" stopIfTrue="1">
      <formula>IF(K141="",FALSE,TRUE)</formula>
    </cfRule>
    <cfRule type="expression" dxfId="87" priority="71">
      <formula>IF(#REF!=TRUE,TRUE,FALSE)</formula>
    </cfRule>
  </conditionalFormatting>
  <conditionalFormatting sqref="K155:L155">
    <cfRule type="expression" dxfId="86" priority="124" stopIfTrue="1">
      <formula>IF(K155="",FALSE,TRUE)</formula>
    </cfRule>
    <cfRule type="expression" dxfId="85" priority="125">
      <formula>IF(#REF!=TRUE,TRUE,FALSE)</formula>
    </cfRule>
  </conditionalFormatting>
  <conditionalFormatting sqref="K174:L174">
    <cfRule type="expression" dxfId="84" priority="68" stopIfTrue="1">
      <formula>IF(K174="",FALSE,TRUE)</formula>
    </cfRule>
    <cfRule type="expression" dxfId="83" priority="69">
      <formula>IF(#REF!=TRUE,TRUE,FALSE)</formula>
    </cfRule>
  </conditionalFormatting>
  <conditionalFormatting sqref="K181:L181">
    <cfRule type="expression" dxfId="82" priority="66" stopIfTrue="1">
      <formula>IF(K181="",FALSE,TRUE)</formula>
    </cfRule>
    <cfRule type="expression" dxfId="81" priority="67">
      <formula>IF(#REF!=TRUE,TRUE,FALSE)</formula>
    </cfRule>
  </conditionalFormatting>
  <conditionalFormatting sqref="K187:L187">
    <cfRule type="expression" dxfId="80" priority="64" stopIfTrue="1">
      <formula>IF(K187="",FALSE,TRUE)</formula>
    </cfRule>
    <cfRule type="expression" dxfId="79" priority="65">
      <formula>IF(#REF!=TRUE,TRUE,FALSE)</formula>
    </cfRule>
  </conditionalFormatting>
  <conditionalFormatting sqref="K193:L193">
    <cfRule type="expression" dxfId="78" priority="62" stopIfTrue="1">
      <formula>IF(K193="",FALSE,TRUE)</formula>
    </cfRule>
    <cfRule type="expression" dxfId="77" priority="63">
      <formula>IF(#REF!=TRUE,TRUE,FALSE)</formula>
    </cfRule>
  </conditionalFormatting>
  <conditionalFormatting sqref="K204:L204">
    <cfRule type="expression" dxfId="76" priority="60" stopIfTrue="1">
      <formula>IF(K204="",FALSE,TRUE)</formula>
    </cfRule>
    <cfRule type="expression" dxfId="75" priority="61">
      <formula>IF(#REF!=TRUE,TRUE,FALSE)</formula>
    </cfRule>
  </conditionalFormatting>
  <conditionalFormatting sqref="K210:L210">
    <cfRule type="expression" dxfId="74" priority="58" stopIfTrue="1">
      <formula>IF(K210="",FALSE,TRUE)</formula>
    </cfRule>
    <cfRule type="expression" dxfId="73" priority="59">
      <formula>IF(#REF!=TRUE,TRUE,FALSE)</formula>
    </cfRule>
  </conditionalFormatting>
  <conditionalFormatting sqref="K230:L230">
    <cfRule type="expression" dxfId="72" priority="122" stopIfTrue="1">
      <formula>IF(K230="",FALSE,TRUE)</formula>
    </cfRule>
    <cfRule type="expression" dxfId="71" priority="123">
      <formula>IF(#REF!=TRUE,TRUE,FALSE)</formula>
    </cfRule>
  </conditionalFormatting>
  <conditionalFormatting sqref="K241:L242">
    <cfRule type="expression" dxfId="70" priority="106" stopIfTrue="1">
      <formula>IF(K241="",FALSE,TRUE)</formula>
    </cfRule>
    <cfRule type="expression" dxfId="69" priority="107">
      <formula>IF(#REF!=TRUE,TRUE,FALSE)</formula>
    </cfRule>
  </conditionalFormatting>
  <conditionalFormatting sqref="K248:L248">
    <cfRule type="expression" dxfId="68" priority="78" stopIfTrue="1">
      <formula>IF(K248="",FALSE,TRUE)</formula>
    </cfRule>
    <cfRule type="expression" dxfId="67" priority="79">
      <formula>IF(#REF!=TRUE,TRUE,FALSE)</formula>
    </cfRule>
  </conditionalFormatting>
  <conditionalFormatting sqref="K252:L252">
    <cfRule type="expression" dxfId="66" priority="76" stopIfTrue="1">
      <formula>IF(K252="",FALSE,TRUE)</formula>
    </cfRule>
    <cfRule type="expression" dxfId="65" priority="77">
      <formula>IF(#REF!=TRUE,TRUE,FALSE)</formula>
    </cfRule>
  </conditionalFormatting>
  <conditionalFormatting sqref="K256:L256">
    <cfRule type="expression" dxfId="64" priority="74" stopIfTrue="1">
      <formula>IF(K256="",FALSE,TRUE)</formula>
    </cfRule>
    <cfRule type="expression" dxfId="63" priority="75">
      <formula>IF(#REF!=TRUE,TRUE,FALSE)</formula>
    </cfRule>
  </conditionalFormatting>
  <conditionalFormatting sqref="K259:L259">
    <cfRule type="expression" dxfId="62" priority="73">
      <formula>IF(#REF!=TRUE,TRUE,FALSE)</formula>
    </cfRule>
    <cfRule type="expression" dxfId="61" priority="72" stopIfTrue="1">
      <formula>IF(K259="",FALSE,TRUE)</formula>
    </cfRule>
  </conditionalFormatting>
  <conditionalFormatting sqref="K268:L269">
    <cfRule type="expression" dxfId="60" priority="105">
      <formula>IF(#REF!=TRUE,TRUE,FALSE)</formula>
    </cfRule>
    <cfRule type="expression" dxfId="59" priority="104" stopIfTrue="1">
      <formula>IF(K268="",FALSE,TRUE)</formula>
    </cfRule>
  </conditionalFormatting>
  <conditionalFormatting sqref="K278:L280">
    <cfRule type="expression" dxfId="58" priority="100" stopIfTrue="1">
      <formula>IF(K278="",FALSE,TRUE)</formula>
    </cfRule>
    <cfRule type="expression" dxfId="57" priority="101">
      <formula>IF(#REF!=TRUE,TRUE,FALSE)</formula>
    </cfRule>
  </conditionalFormatting>
  <conditionalFormatting sqref="K284:L286">
    <cfRule type="expression" dxfId="56" priority="97">
      <formula>IF(#REF!=TRUE,TRUE,FALSE)</formula>
    </cfRule>
    <cfRule type="expression" dxfId="55" priority="96" stopIfTrue="1">
      <formula>IF(K284="",FALSE,TRUE)</formula>
    </cfRule>
  </conditionalFormatting>
  <conditionalFormatting sqref="K291:L291">
    <cfRule type="expression" dxfId="54" priority="39">
      <formula>IF(#REF!=TRUE,TRUE,FALSE)</formula>
    </cfRule>
    <cfRule type="expression" dxfId="53" priority="38" stopIfTrue="1">
      <formula>IF(K291="",FALSE,TRUE)</formula>
    </cfRule>
  </conditionalFormatting>
  <conditionalFormatting sqref="K295:L295">
    <cfRule type="expression" dxfId="52" priority="43" stopIfTrue="1">
      <formula>IF(K295="",FALSE,TRUE)</formula>
    </cfRule>
    <cfRule type="expression" dxfId="51" priority="44">
      <formula>IF(#REF!=TRUE,TRUE,FALSE)</formula>
    </cfRule>
  </conditionalFormatting>
  <conditionalFormatting sqref="K299:L299">
    <cfRule type="expression" dxfId="50" priority="49">
      <formula>IF(#REF!=TRUE,TRUE,FALSE)</formula>
    </cfRule>
    <cfRule type="expression" dxfId="49" priority="48" stopIfTrue="1">
      <formula>IF(K299="",FALSE,TRUE)</formula>
    </cfRule>
  </conditionalFormatting>
  <conditionalFormatting sqref="K301:L301">
    <cfRule type="expression" dxfId="48" priority="95">
      <formula>IF(#REF!=TRUE,TRUE,FALSE)</formula>
    </cfRule>
    <cfRule type="expression" dxfId="47" priority="94" stopIfTrue="1">
      <formula>IF(K301="",FALSE,TRUE)</formula>
    </cfRule>
  </conditionalFormatting>
  <conditionalFormatting sqref="K309:L310">
    <cfRule type="expression" dxfId="46" priority="93">
      <formula>IF(#REF!=TRUE,TRUE,FALSE)</formula>
    </cfRule>
    <cfRule type="expression" dxfId="45" priority="92" stopIfTrue="1">
      <formula>IF(K309="",FALSE,TRUE)</formula>
    </cfRule>
  </conditionalFormatting>
  <conditionalFormatting sqref="K315:L317">
    <cfRule type="expression" dxfId="44" priority="89">
      <formula>IF(#REF!=TRUE,TRUE,FALSE)</formula>
    </cfRule>
    <cfRule type="expression" dxfId="43" priority="88" stopIfTrue="1">
      <formula>IF(K315="",FALSE,TRUE)</formula>
    </cfRule>
  </conditionalFormatting>
  <conditionalFormatting sqref="K321:L323">
    <cfRule type="expression" dxfId="42" priority="84" stopIfTrue="1">
      <formula>IF(K321="",FALSE,TRUE)</formula>
    </cfRule>
    <cfRule type="expression" dxfId="41" priority="85">
      <formula>IF(#REF!=TRUE,TRUE,FALSE)</formula>
    </cfRule>
  </conditionalFormatting>
  <conditionalFormatting sqref="K327:L327">
    <cfRule type="expression" dxfId="40" priority="83">
      <formula>IF(#REF!=TRUE,TRUE,FALSE)</formula>
    </cfRule>
    <cfRule type="expression" dxfId="39" priority="82" stopIfTrue="1">
      <formula>IF(K327="",FALSE,TRUE)</formula>
    </cfRule>
  </conditionalFormatting>
  <conditionalFormatting sqref="K331:L331">
    <cfRule type="expression" dxfId="38" priority="81">
      <formula>IF(#REF!=TRUE,TRUE,FALSE)</formula>
    </cfRule>
    <cfRule type="expression" dxfId="37" priority="80" stopIfTrue="1">
      <formula>IF(K331="",FALSE,TRUE)</formula>
    </cfRule>
  </conditionalFormatting>
  <conditionalFormatting sqref="K334:L334 P334:R334">
    <cfRule type="expression" dxfId="36" priority="156">
      <formula>IF(#REF!=TRUE,TRUE,FALSE)</formula>
    </cfRule>
  </conditionalFormatting>
  <conditionalFormatting sqref="L22:L27">
    <cfRule type="expression" dxfId="35" priority="25" stopIfTrue="1">
      <formula>IF(L22="",FALSE,TRUE)</formula>
    </cfRule>
  </conditionalFormatting>
  <conditionalFormatting sqref="L32:L37">
    <cfRule type="expression" dxfId="34" priority="23" stopIfTrue="1">
      <formula>IF(L32="",FALSE,TRUE)</formula>
    </cfRule>
  </conditionalFormatting>
  <conditionalFormatting sqref="P278:P280 R278:R280">
    <cfRule type="expression" dxfId="33" priority="174">
      <formula>IF(#REF!=TRUE,TRUE,FALSE)</formula>
    </cfRule>
  </conditionalFormatting>
  <conditionalFormatting sqref="P284:P286 R284:R286">
    <cfRule type="expression" dxfId="32" priority="170">
      <formula>IF(#REF!=TRUE,TRUE,FALSE)</formula>
    </cfRule>
  </conditionalFormatting>
  <conditionalFormatting sqref="P315:P317 R315:R317">
    <cfRule type="expression" dxfId="31" priority="162">
      <formula>IF(#REF!=TRUE,TRUE,FALSE)</formula>
    </cfRule>
  </conditionalFormatting>
  <conditionalFormatting sqref="P321:P323 R321:R323">
    <cfRule type="expression" dxfId="30" priority="158">
      <formula>IF(#REF!=TRUE,TRUE,FALSE)</formula>
    </cfRule>
  </conditionalFormatting>
  <conditionalFormatting sqref="P327 R327">
    <cfRule type="expression" dxfId="29" priority="154">
      <formula>IF(#REF!=TRUE,TRUE,FALSE)</formula>
    </cfRule>
  </conditionalFormatting>
  <conditionalFormatting sqref="P331 R331">
    <cfRule type="expression" dxfId="28" priority="152">
      <formula>IF(#REF!=TRUE,TRUE,FALSE)</formula>
    </cfRule>
  </conditionalFormatting>
  <conditionalFormatting sqref="P11:R11">
    <cfRule type="expression" dxfId="27" priority="211" stopIfTrue="1">
      <formula>IF(P11="",FALSE,TRUE)</formula>
    </cfRule>
  </conditionalFormatting>
  <conditionalFormatting sqref="P14:R14">
    <cfRule type="expression" dxfId="26" priority="212" stopIfTrue="1">
      <formula>IF(P14="",FALSE,TRUE)</formula>
    </cfRule>
  </conditionalFormatting>
  <conditionalFormatting sqref="P22:R27">
    <cfRule type="expression" dxfId="25" priority="26" stopIfTrue="1">
      <formula>IF(P22="",FALSE,TRUE)</formula>
    </cfRule>
  </conditionalFormatting>
  <conditionalFormatting sqref="P32:R37">
    <cfRule type="expression" dxfId="24" priority="24" stopIfTrue="1">
      <formula>IF(P32="",FALSE,TRUE)</formula>
    </cfRule>
  </conditionalFormatting>
  <conditionalFormatting sqref="P141:R141">
    <cfRule type="expression" dxfId="23" priority="142">
      <formula>IF(#REF!=TRUE,TRUE,FALSE)</formula>
    </cfRule>
  </conditionalFormatting>
  <conditionalFormatting sqref="P155:R155">
    <cfRule type="expression" dxfId="22" priority="198">
      <formula>IF(#REF!=TRUE,TRUE,FALSE)</formula>
    </cfRule>
  </conditionalFormatting>
  <conditionalFormatting sqref="P163:R163">
    <cfRule type="expression" dxfId="21" priority="213" stopIfTrue="1">
      <formula>IF(P163="",FALSE,TRUE)</formula>
    </cfRule>
  </conditionalFormatting>
  <conditionalFormatting sqref="P174:R174">
    <cfRule type="expression" dxfId="20" priority="140">
      <formula>IF(#REF!=TRUE,TRUE,FALSE)</formula>
    </cfRule>
  </conditionalFormatting>
  <conditionalFormatting sqref="P181:R181">
    <cfRule type="expression" dxfId="19" priority="138">
      <formula>IF(#REF!=TRUE,TRUE,FALSE)</formula>
    </cfRule>
  </conditionalFormatting>
  <conditionalFormatting sqref="P187:R187">
    <cfRule type="expression" dxfId="18" priority="136">
      <formula>IF(#REF!=TRUE,TRUE,FALSE)</formula>
    </cfRule>
  </conditionalFormatting>
  <conditionalFormatting sqref="P193:R193">
    <cfRule type="expression" dxfId="17" priority="134">
      <formula>IF(#REF!=TRUE,TRUE,FALSE)</formula>
    </cfRule>
  </conditionalFormatting>
  <conditionalFormatting sqref="P204:R204">
    <cfRule type="expression" dxfId="16" priority="132">
      <formula>IF(#REF!=TRUE,TRUE,FALSE)</formula>
    </cfRule>
  </conditionalFormatting>
  <conditionalFormatting sqref="P210:R210">
    <cfRule type="expression" dxfId="15" priority="130">
      <formula>IF(#REF!=TRUE,TRUE,FALSE)</formula>
    </cfRule>
  </conditionalFormatting>
  <conditionalFormatting sqref="P230:R230">
    <cfRule type="expression" dxfId="14" priority="196">
      <formula>IF(#REF!=TRUE,TRUE,FALSE)</formula>
    </cfRule>
  </conditionalFormatting>
  <conditionalFormatting sqref="P241:R242">
    <cfRule type="expression" dxfId="13" priority="180">
      <formula>IF(#REF!=TRUE,TRUE,FALSE)</formula>
    </cfRule>
  </conditionalFormatting>
  <conditionalFormatting sqref="P248:R248">
    <cfRule type="expression" dxfId="12" priority="150">
      <formula>IF(#REF!=TRUE,TRUE,FALSE)</formula>
    </cfRule>
  </conditionalFormatting>
  <conditionalFormatting sqref="P252:R252">
    <cfRule type="expression" dxfId="11" priority="148">
      <formula>IF(#REF!=TRUE,TRUE,FALSE)</formula>
    </cfRule>
  </conditionalFormatting>
  <conditionalFormatting sqref="P256:R256">
    <cfRule type="expression" dxfId="10" priority="146">
      <formula>IF(#REF!=TRUE,TRUE,FALSE)</formula>
    </cfRule>
  </conditionalFormatting>
  <conditionalFormatting sqref="P259:R259">
    <cfRule type="expression" dxfId="9" priority="144">
      <formula>IF(#REF!=TRUE,TRUE,FALSE)</formula>
    </cfRule>
  </conditionalFormatting>
  <conditionalFormatting sqref="P268:R269">
    <cfRule type="expression" dxfId="8" priority="178">
      <formula>IF(#REF!=TRUE,TRUE,FALSE)</formula>
    </cfRule>
  </conditionalFormatting>
  <conditionalFormatting sqref="P291:R291">
    <cfRule type="expression" dxfId="7" priority="41">
      <formula>IF(#REF!=TRUE,TRUE,FALSE)</formula>
    </cfRule>
  </conditionalFormatting>
  <conditionalFormatting sqref="P295:R295">
    <cfRule type="expression" dxfId="6" priority="46">
      <formula>IF(#REF!=TRUE,TRUE,FALSE)</formula>
    </cfRule>
  </conditionalFormatting>
  <conditionalFormatting sqref="P299:R299">
    <cfRule type="expression" dxfId="5" priority="51">
      <formula>IF(#REF!=TRUE,TRUE,FALSE)</formula>
    </cfRule>
  </conditionalFormatting>
  <conditionalFormatting sqref="P301:R301">
    <cfRule type="expression" dxfId="4" priority="168">
      <formula>IF(#REF!=TRUE,TRUE,FALSE)</formula>
    </cfRule>
  </conditionalFormatting>
  <conditionalFormatting sqref="P309:R310">
    <cfRule type="expression" dxfId="3" priority="166">
      <formula>IF(#REF!=TRUE,TRUE,FALSE)</formula>
    </cfRule>
  </conditionalFormatting>
  <dataValidations count="17">
    <dataValidation type="whole" operator="greaterThanOrEqual" allowBlank="1" showInputMessage="1" showErrorMessage="1" sqref="E273" xr:uid="{00000000-0002-0000-0300-000000000000}">
      <formula1>0</formula1>
    </dataValidation>
    <dataValidation type="decimal" operator="greaterThanOrEqual" allowBlank="1" showInputMessage="1" showErrorMessage="1" sqref="E232:E234 E281:E283 E318:E320" xr:uid="{00000000-0002-0000-0300-000001000000}">
      <formula1>0</formula1>
    </dataValidation>
    <dataValidation type="whole" allowBlank="1" showInputMessage="1" showErrorMessage="1" sqref="E69:E70" xr:uid="{00000000-0002-0000-0300-000002000000}">
      <formula1>-258</formula1>
      <formula2>999</formula2>
    </dataValidation>
    <dataValidation type="textLength" errorStyle="warning" allowBlank="1" showInputMessage="1" showErrorMessage="1" errorTitle="Kontrollera GTIN numret" error="GTIN ser ut att vara för kort eller för långt." sqref="E285 E259 E240:E242 E322 E218 E256 E230 E268 E252 E309 E316 E279 E248" xr:uid="{00000000-0002-0000-0300-000003000000}">
      <formula1>13</formula1>
      <formula2>14</formula2>
    </dataValidation>
    <dataValidation type="decimal" operator="greaterThanOrEqual" allowBlank="1" showInputMessage="1" showErrorMessage="1" sqref="E225" xr:uid="{00000000-0002-0000-0300-000004000000}">
      <formula1>1</formula1>
    </dataValidation>
    <dataValidation type="decimal" operator="greaterThanOrEqual" allowBlank="1" showInputMessage="1" showErrorMessage="1" sqref="E250 E254 E293 E272 E275 E297 E300" xr:uid="{00000000-0002-0000-0300-000005000000}">
      <formula1>0.01</formula1>
    </dataValidation>
    <dataValidation type="whole" operator="greaterThan" allowBlank="1" showInputMessage="1" showErrorMessage="1" sqref="E227:E228" xr:uid="{00000000-0002-0000-0300-000006000000}">
      <formula1>0</formula1>
    </dataValidation>
    <dataValidation type="decimal" operator="greaterThan" allowBlank="1" showInputMessage="1" showErrorMessage="1" sqref="E153" xr:uid="{00000000-0002-0000-0300-000007000000}">
      <formula1>0.000001</formula1>
    </dataValidation>
    <dataValidation type="whole" allowBlank="1" showInputMessage="1" showErrorMessage="1" errorTitle="Årtal" error="Värdet skall vara ett årtal. T.ex. 2019" sqref="E152" xr:uid="{00000000-0002-0000-0300-000008000000}">
      <formula1>1900</formula1>
      <formula2>2100</formula2>
    </dataValidation>
    <dataValidation type="decimal" allowBlank="1" showInputMessage="1" showErrorMessage="1" sqref="E150" xr:uid="{00000000-0002-0000-0300-000009000000}">
      <formula1>0</formula1>
      <formula2>100</formula2>
    </dataValidation>
    <dataValidation type="whole" operator="greaterThanOrEqual" allowBlank="1" showInputMessage="1" showErrorMessage="1" sqref="E223 E312:E314 E277 E71" xr:uid="{00000000-0002-0000-0300-00000A000000}">
      <formula1>1</formula1>
    </dataValidation>
    <dataValidation type="textLength" errorStyle="warning" allowBlank="1" showInputMessage="1" showErrorMessage="1" errorTitle="Kontrollera GTIN numret" error="Siffran ser ut att vara för kort elelr för långt. Standard borde vara 13-14 tecken långt." sqref="E51" xr:uid="{00000000-0002-0000-0300-00000B000000}">
      <formula1>13</formula1>
      <formula2>14</formula2>
    </dataValidation>
    <dataValidation type="textLength" errorStyle="warning" allowBlank="1" showInputMessage="1" showErrorMessage="1" errorTitle="Check GLN number" error="The GLN-numer is to long or to short. It should be 13 digits." sqref="E10" xr:uid="{00000000-0002-0000-0300-00000C000000}">
      <formula1>13</formula1>
      <formula2>13</formula2>
    </dataValidation>
    <dataValidation type="date" operator="greaterThan" allowBlank="1" showInputMessage="1" showErrorMessage="1" sqref="E14 E27 E23 E25 E33 E35 E37" xr:uid="{00000000-0002-0000-0300-00000D000000}">
      <formula1>1</formula1>
    </dataValidation>
    <dataValidation type="decimal" operator="greaterThan" allowBlank="1" showInputMessage="1" showErrorMessage="1" sqref="E333 E329:E330 E311 E235 E237:E239 E270:E271 E257 E148 E155 E220:E222" xr:uid="{00000000-0002-0000-0300-00000E000000}">
      <formula1>1</formula1>
    </dataValidation>
    <dataValidation type="textLength" errorStyle="warning" allowBlank="1" showInputMessage="1" showErrorMessage="1" errorTitle="Check GTIN number" error="The GTIN is to long or to short. It should be 13-14 digits." sqref="E43 E262 E304" xr:uid="{00000000-0002-0000-0300-00000F000000}">
      <formula1>13</formula1>
      <formula2>14</formula2>
    </dataValidation>
    <dataValidation type="list" allowBlank="1" showInputMessage="1" showErrorMessage="1" sqref="E112 E115 E118 E121" xr:uid="{69AA44DB-CB57-4E99-9C70-BB5D597CB861}">
      <formula1>INDIRECT($E111)</formula1>
    </dataValidation>
  </dataValidations>
  <hyperlinks>
    <hyperlink ref="G281" r:id="rId1" xr:uid="{00000000-0004-0000-0300-000000000000}"/>
    <hyperlink ref="G232" r:id="rId2" xr:uid="{00000000-0004-0000-0300-000001000000}"/>
    <hyperlink ref="G318" r:id="rId3" xr:uid="{00000000-0004-0000-0300-000002000000}"/>
  </hyperlinks>
  <pageMargins left="0.7" right="0.7" top="0.75" bottom="0.75" header="0.3" footer="0.3"/>
  <pageSetup paperSize="9" orientation="portrait" r:id="rId4"/>
  <drawing r:id="rId5"/>
  <legacyDrawing r:id="rId6"/>
  <controls>
    <mc:AlternateContent xmlns:mc="http://schemas.openxmlformats.org/markup-compatibility/2006">
      <mc:Choice Requires="x14">
        <control shapeId="18436" r:id="rId7" name="CommandButton1">
          <controlPr defaultSize="0" autoLine="0" autoPict="0" r:id="rId8">
            <anchor moveWithCells="1">
              <from>
                <xdr:col>4</xdr:col>
                <xdr:colOff>609600</xdr:colOff>
                <xdr:row>0</xdr:row>
                <xdr:rowOff>285750</xdr:rowOff>
              </from>
              <to>
                <xdr:col>4</xdr:col>
                <xdr:colOff>2705100</xdr:colOff>
                <xdr:row>3</xdr:row>
                <xdr:rowOff>38100</xdr:rowOff>
              </to>
            </anchor>
          </controlPr>
        </control>
      </mc:Choice>
      <mc:Fallback>
        <control shapeId="18436" r:id="rId7" name="CommandButton1"/>
      </mc:Fallback>
    </mc:AlternateContent>
  </controls>
  <extLst>
    <ext xmlns:x14="http://schemas.microsoft.com/office/spreadsheetml/2009/9/main" uri="{CCE6A557-97BC-4b89-ADB6-D9C93CAAB3DF}">
      <x14:dataValidations xmlns:xm="http://schemas.microsoft.com/office/excel/2006/main" count="51">
        <x14:dataValidation type="list" errorStyle="information" allowBlank="1" showInputMessage="1" showErrorMessage="1" xr:uid="{00000000-0002-0000-0300-000012000000}">
          <x14:formula1>
            <xm:f>Dataverifiering!$B$4:$B$9</xm:f>
          </x14:formula1>
          <xm:sqref>C3</xm:sqref>
        </x14:dataValidation>
        <x14:dataValidation type="list" allowBlank="1" showInputMessage="1" showErrorMessage="1" xr:uid="{00000000-0002-0000-0300-000013000000}">
          <x14:formula1>
            <xm:f>Dataverifiering!$CO$4:$CO$21</xm:f>
          </x14:formula1>
          <xm:sqref>E247</xm:sqref>
        </x14:dataValidation>
        <x14:dataValidation type="list" allowBlank="1" showInputMessage="1" showErrorMessage="1" xr:uid="{00000000-0002-0000-0300-000014000000}">
          <x14:formula1>
            <xm:f>Dataverifiering!$DU$4:$DU$27</xm:f>
          </x14:formula1>
          <xm:sqref>E195 E197 E199 E201 E203</xm:sqref>
        </x14:dataValidation>
        <x14:dataValidation type="list" allowBlank="1" showInputMessage="1" showErrorMessage="1" xr:uid="{00000000-0002-0000-0300-000015000000}">
          <x14:formula1>
            <xm:f>Dataverifiering!$EA$4:$EA$10</xm:f>
          </x14:formula1>
          <xm:sqref>E167</xm:sqref>
        </x14:dataValidation>
        <x14:dataValidation type="list" allowBlank="1" showInputMessage="1" showErrorMessage="1" xr:uid="{00000000-0002-0000-0300-000016000000}">
          <x14:formula1>
            <xm:f>Dataverifiering!$DX$4:$DX$5</xm:f>
          </x14:formula1>
          <xm:sqref>E83</xm:sqref>
        </x14:dataValidation>
        <x14:dataValidation type="list" allowBlank="1" showInputMessage="1" showErrorMessage="1" xr:uid="{00000000-0002-0000-0300-000017000000}">
          <x14:formula1>
            <xm:f>Dataverifiering!$AY$4:$AY$17</xm:f>
          </x14:formula1>
          <xm:sqref>E205</xm:sqref>
        </x14:dataValidation>
        <x14:dataValidation type="list" allowBlank="1" showInputMessage="1" showErrorMessage="1" xr:uid="{00000000-0002-0000-0300-000018000000}">
          <x14:formula1>
            <xm:f>Dataverifiering!$DK$4:$DK$6</xm:f>
          </x14:formula1>
          <xm:sqref>E178</xm:sqref>
        </x14:dataValidation>
        <x14:dataValidation type="list" allowBlank="1" showInputMessage="1" showErrorMessage="1" xr:uid="{00000000-0002-0000-0300-000019000000}">
          <x14:formula1>
            <xm:f>Dataverifiering!$DO$7</xm:f>
          </x14:formula1>
          <xm:sqref>E200</xm:sqref>
        </x14:dataValidation>
        <x14:dataValidation type="list" allowBlank="1" showInputMessage="1" showErrorMessage="1" xr:uid="{00000000-0002-0000-0300-00001A000000}">
          <x14:formula1>
            <xm:f>Dataverifiering!$DO$6</xm:f>
          </x14:formula1>
          <xm:sqref>E198</xm:sqref>
        </x14:dataValidation>
        <x14:dataValidation type="list" allowBlank="1" showInputMessage="1" showErrorMessage="1" xr:uid="{00000000-0002-0000-0300-00001B000000}">
          <x14:formula1>
            <xm:f>Dataverifiering!$DO$5</xm:f>
          </x14:formula1>
          <xm:sqref>E196</xm:sqref>
        </x14:dataValidation>
        <x14:dataValidation type="list" allowBlank="1" showInputMessage="1" showErrorMessage="1" xr:uid="{00000000-0002-0000-0300-00001C000000}">
          <x14:formula1>
            <xm:f>Dataverifiering!$DO$4</xm:f>
          </x14:formula1>
          <xm:sqref>E194</xm:sqref>
        </x14:dataValidation>
        <x14:dataValidation type="list" allowBlank="1" showInputMessage="1" showErrorMessage="1" xr:uid="{00000000-0002-0000-0300-00001D000000}">
          <x14:formula1>
            <xm:f>Dataverifiering!$BB$4:$BB$13</xm:f>
          </x14:formula1>
          <xm:sqref>E180</xm:sqref>
        </x14:dataValidation>
        <x14:dataValidation type="list" allowBlank="1" showInputMessage="1" showErrorMessage="1" xr:uid="{00000000-0002-0000-0300-00001E000000}">
          <x14:formula1>
            <xm:f>Dataverifiering!$DN$4:$DN$16</xm:f>
          </x14:formula1>
          <xm:sqref>E207</xm:sqref>
        </x14:dataValidation>
        <x14:dataValidation type="list" allowBlank="1" showInputMessage="1" showErrorMessage="1" xr:uid="{00000000-0002-0000-0300-00001F000000}">
          <x14:formula1>
            <xm:f>Dataverifiering!$DR$4:$DR$5</xm:f>
          </x14:formula1>
          <xm:sqref>E206</xm:sqref>
        </x14:dataValidation>
        <x14:dataValidation type="list" allowBlank="1" showInputMessage="1" showErrorMessage="1" xr:uid="{00000000-0002-0000-0300-000020000000}">
          <x14:formula1>
            <xm:f>Dataverifiering!$DH$4:$DH$5</xm:f>
          </x14:formula1>
          <xm:sqref>E77</xm:sqref>
        </x14:dataValidation>
        <x14:dataValidation type="list" allowBlank="1" showInputMessage="1" showErrorMessage="1" xr:uid="{00000000-0002-0000-0300-000021000000}">
          <x14:formula1>
            <xm:f>Dataverifiering!$F$4:$F$5</xm:f>
          </x14:formula1>
          <xm:sqref>E216 E46 E244 E288 E325 E265</xm:sqref>
        </x14:dataValidation>
        <x14:dataValidation type="list" allowBlank="1" showInputMessage="1" showErrorMessage="1" xr:uid="{00000000-0002-0000-0300-000022000000}">
          <x14:formula1>
            <xm:f>Dataverifiering!$BH$4:$BH$8</xm:f>
          </x14:formula1>
          <xm:sqref>E209</xm:sqref>
        </x14:dataValidation>
        <x14:dataValidation type="list" allowBlank="1" showInputMessage="1" showErrorMessage="1" xr:uid="{00000000-0002-0000-0300-000023000000}">
          <x14:formula1>
            <xm:f>Dataverifiering!$BE$4:$BE$5</xm:f>
          </x14:formula1>
          <xm:sqref>E208</xm:sqref>
        </x14:dataValidation>
        <x14:dataValidation type="list" allowBlank="1" showInputMessage="1" showErrorMessage="1" xr:uid="{00000000-0002-0000-0300-000024000000}">
          <x14:formula1>
            <xm:f>Dataverifiering!$DO$8</xm:f>
          </x14:formula1>
          <xm:sqref>E202</xm:sqref>
        </x14:dataValidation>
        <x14:dataValidation type="list" allowBlank="1" showInputMessage="1" showErrorMessage="1" xr:uid="{00000000-0002-0000-0300-000025000000}">
          <x14:formula1>
            <xm:f>Dataverifiering!$DD$4:$DD$28</xm:f>
          </x14:formula1>
          <xm:sqref>E332</xm:sqref>
        </x14:dataValidation>
        <x14:dataValidation type="list" allowBlank="1" showInputMessage="1" showErrorMessage="1" xr:uid="{00000000-0002-0000-0300-000026000000}">
          <x14:formula1>
            <xm:f>Dataverifiering!$DA$4:$DA$9</xm:f>
          </x14:formula1>
          <xm:sqref>E141</xm:sqref>
        </x14:dataValidation>
        <x14:dataValidation type="list" allowBlank="1" showInputMessage="1" showErrorMessage="1" xr:uid="{00000000-0002-0000-0300-000027000000}">
          <x14:formula1>
            <xm:f>Dataverifiering!$CL$4:$CL$27</xm:f>
          </x14:formula1>
          <xm:sqref>E258</xm:sqref>
        </x14:dataValidation>
        <x14:dataValidation type="list" allowBlank="1" showInputMessage="1" showErrorMessage="1" xr:uid="{00000000-0002-0000-0300-000028000000}">
          <x14:formula1>
            <xm:f>Dataverifiering!$CI$4:$CI$6</xm:f>
          </x14:formula1>
          <xm:sqref>E251 E255 E294 E298</xm:sqref>
        </x14:dataValidation>
        <x14:dataValidation type="list" allowBlank="1" showInputMessage="1" showErrorMessage="1" xr:uid="{00000000-0002-0000-0300-000029000000}">
          <x14:formula1>
            <xm:f>Dataverifiering!$AJ$4:$AJ$7</xm:f>
          </x14:formula1>
          <xm:sqref>E151</xm:sqref>
        </x14:dataValidation>
        <x14:dataValidation type="list" allowBlank="1" showInputMessage="1" showErrorMessage="1" xr:uid="{00000000-0002-0000-0300-00002A000000}">
          <x14:formula1>
            <xm:f>Dataverifiering!$AG$4</xm:f>
          </x14:formula1>
          <xm:sqref>E243 E287 E324</xm:sqref>
        </x14:dataValidation>
        <x14:dataValidation type="list" allowBlank="1" showInputMessage="1" showErrorMessage="1" xr:uid="{00000000-0002-0000-0300-00002B000000}">
          <x14:formula1>
            <xm:f>Dataverifiering!$L$4:$L$7</xm:f>
          </x14:formula1>
          <xm:sqref>E50</xm:sqref>
        </x14:dataValidation>
        <x14:dataValidation type="list" allowBlank="1" showInputMessage="1" showErrorMessage="1" xr:uid="{00000000-0002-0000-0300-00002C000000}">
          <x14:formula1>
            <xm:f>Dataverifiering!$BZ$4:$BZ$5</xm:f>
          </x14:formula1>
          <xm:sqref>E166</xm:sqref>
        </x14:dataValidation>
        <x14:dataValidation type="list" allowBlank="1" showInputMessage="1" showErrorMessage="1" xr:uid="{00000000-0002-0000-0300-00002D000000}">
          <x14:formula1>
            <xm:f>Dataverifiering!$BW$4:$BW$6</xm:f>
          </x14:formula1>
          <xm:sqref>E165</xm:sqref>
        </x14:dataValidation>
        <x14:dataValidation type="list" allowBlank="1" showInputMessage="1" showErrorMessage="1" xr:uid="{00000000-0002-0000-0300-00002E000000}">
          <x14:formula1>
            <xm:f>Dataverifiering!$AD$4:$AD$67</xm:f>
          </x14:formula1>
          <xm:sqref>E160</xm:sqref>
        </x14:dataValidation>
        <x14:dataValidation type="list" allowBlank="1" showInputMessage="1" showErrorMessage="1" xr:uid="{00000000-0002-0000-0300-00002F000000}">
          <x14:formula1>
            <xm:f>Dataverifiering!$AA$4:$AA$56</xm:f>
          </x14:formula1>
          <xm:sqref>E245 E289 E326</xm:sqref>
        </x14:dataValidation>
        <x14:dataValidation type="list" allowBlank="1" showInputMessage="1" showErrorMessage="1" xr:uid="{00000000-0002-0000-0300-000030000000}">
          <x14:formula1>
            <xm:f>Dataverifiering!$X$4:$X$16</xm:f>
          </x14:formula1>
          <xm:sqref>E145</xm:sqref>
        </x14:dataValidation>
        <x14:dataValidation type="list" allowBlank="1" showInputMessage="1" showErrorMessage="1" xr:uid="{00000000-0002-0000-0300-000031000000}">
          <x14:formula1>
            <xm:f>Dataverifiering!$AV$4:$AV$16</xm:f>
          </x14:formula1>
          <xm:sqref>E274 E224</xm:sqref>
        </x14:dataValidation>
        <x14:dataValidation type="list" allowBlank="1" showInputMessage="1" showErrorMessage="1" xr:uid="{00000000-0002-0000-0300-000032000000}">
          <x14:formula1>
            <xm:f>Dataverifiering!$BN$4:$BN$24</xm:f>
          </x14:formula1>
          <xm:sqref>E226 E276</xm:sqref>
        </x14:dataValidation>
        <x14:dataValidation type="list" allowBlank="1" showInputMessage="1" showErrorMessage="1" xr:uid="{00000000-0002-0000-0300-000034000000}">
          <x14:formula1>
            <xm:f>Dataverifiering!$R$4:$R$44</xm:f>
          </x14:formula1>
          <xm:sqref>E246 E290</xm:sqref>
        </x14:dataValidation>
        <x14:dataValidation type="list" allowBlank="1" showInputMessage="1" showErrorMessage="1" xr:uid="{00000000-0002-0000-0300-000035000000}">
          <x14:formula1>
            <xm:f>Dataverifiering!$I$4:$I$7</xm:f>
          </x14:formula1>
          <xm:sqref>E13</xm:sqref>
        </x14:dataValidation>
        <x14:dataValidation type="list" allowBlank="1" showInputMessage="1" showErrorMessage="1" xr:uid="{00000000-0002-0000-0300-000036000000}">
          <x14:formula1>
            <xm:f>Dataverifiering!$DG$4:$DG$5</xm:f>
          </x14:formula1>
          <xm:sqref>E93 E96 E99 E102 E105</xm:sqref>
        </x14:dataValidation>
        <x14:dataValidation type="list" allowBlank="1" showInputMessage="1" showErrorMessage="1" xr:uid="{00000000-0002-0000-0300-000037000000}">
          <x14:formula1>
            <xm:f>Dataverifiering!$CC$4:$CC$5</xm:f>
          </x14:formula1>
          <xm:sqref>E236</xm:sqref>
        </x14:dataValidation>
        <x14:dataValidation type="list" allowBlank="1" showInputMessage="1" showErrorMessage="1" xr:uid="{00000000-0002-0000-0300-000038000000}">
          <x14:formula1>
            <xm:f>Dataverifiering!$CF$4:$CF$38</xm:f>
          </x14:formula1>
          <xm:sqref>E249 E253 E292 E296 E328</xm:sqref>
        </x14:dataValidation>
        <x14:dataValidation type="list" allowBlank="1" showInputMessage="1" showErrorMessage="1" xr:uid="{00000000-0002-0000-0300-000039000000}">
          <x14:formula1>
            <xm:f>Dataverifiering!$CR$4:$CR$33</xm:f>
          </x14:formula1>
          <xm:sqref>E92 E95 E98 E101 E104</xm:sqref>
        </x14:dataValidation>
        <x14:dataValidation type="list" allowBlank="1" showInputMessage="1" showErrorMessage="1" xr:uid="{00000000-0002-0000-0300-00003B000000}">
          <x14:formula1>
            <xm:f>Dataverifiering!$AP$4:$AP$78</xm:f>
          </x14:formula1>
          <xm:sqref>E123:E130</xm:sqref>
        </x14:dataValidation>
        <x14:dataValidation type="list" allowBlank="1" showInputMessage="1" showErrorMessage="1" xr:uid="{00000000-0002-0000-0300-00003C000000}">
          <x14:formula1>
            <xm:f>Dataverifiering!$AS$4:$AS$14</xm:f>
          </x14:formula1>
          <xm:sqref>E132:E139</xm:sqref>
        </x14:dataValidation>
        <x14:dataValidation type="list" allowBlank="1" showInputMessage="1" showErrorMessage="1" xr:uid="{00000000-0002-0000-0300-00003D000000}">
          <x14:formula1>
            <xm:f>Dataverifiering!$BT$4:$BT$68</xm:f>
          </x14:formula1>
          <xm:sqref>E162:E163</xm:sqref>
        </x14:dataValidation>
        <x14:dataValidation type="list" allowBlank="1" showInputMessage="1" showErrorMessage="1" xr:uid="{00000000-0002-0000-0300-000010000000}">
          <x14:formula1>
            <xm:f>Dataverifiering!$BQ$4:$BQ$104</xm:f>
          </x14:formula1>
          <xm:sqref>E60</xm:sqref>
        </x14:dataValidation>
        <x14:dataValidation type="list" allowBlank="1" showInputMessage="1" showErrorMessage="1" xr:uid="{00000000-0002-0000-0300-000033000000}">
          <x14:formula1>
            <xm:f>Dataverifiering!$U$4:$U$4</xm:f>
          </x14:formula1>
          <xm:sqref>E76</xm:sqref>
        </x14:dataValidation>
        <x14:dataValidation type="list" allowBlank="1" showInputMessage="1" showErrorMessage="1" xr:uid="{00000000-0002-0000-0300-000011000000}">
          <x14:formula1>
            <xm:f>Dataverifiering!$N$4:$N$4</xm:f>
          </x14:formula1>
          <xm:sqref>E214 E263 E305</xm:sqref>
        </x14:dataValidation>
        <x14:dataValidation type="list" operator="greaterThanOrEqual" allowBlank="1" showInputMessage="1" showErrorMessage="1" xr:uid="{AE494DC2-18FC-4DA9-8000-0FCC887A64BE}">
          <x14:formula1>
            <xm:f>Dataverifiering!$ED$4:$ED$6</xm:f>
          </x14:formula1>
          <xm:sqref>E72</xm:sqref>
        </x14:dataValidation>
        <x14:dataValidation type="list" allowBlank="1" showInputMessage="1" showErrorMessage="1" xr:uid="{4D75277C-3DB3-49C0-AB0F-BBA3DDF90ECD}">
          <x14:formula1>
            <xm:f>Dataverifiering!$EG$4:$EG$14</xm:f>
          </x14:formula1>
          <xm:sqref>E170</xm:sqref>
        </x14:dataValidation>
        <x14:dataValidation type="list" allowBlank="1" showInputMessage="1" showErrorMessage="1" xr:uid="{2C4340F4-D4B4-48DA-84D4-A2FF3268FF1A}">
          <x14:formula1>
            <xm:f>Dataverifiering!$EJ$4:$EJ$29</xm:f>
          </x14:formula1>
          <xm:sqref>E171</xm:sqref>
        </x14:dataValidation>
        <x14:dataValidation type="list" allowBlank="1" showInputMessage="1" showErrorMessage="1" xr:uid="{8CA85FEE-3F6F-483E-9533-2F888B5311DE}">
          <x14:formula1>
            <xm:f>'Beroende kodlistor'!$G$2:$K$2</xm:f>
          </x14:formula1>
          <xm:sqref>E114 E111 E117 E120</xm:sqref>
        </x14:dataValidation>
        <x14:dataValidation type="list" allowBlank="1" showInputMessage="1" showErrorMessage="1" xr:uid="{55C66185-41B6-43B0-A221-31A524BD21A2}">
          <x14:formula1>
            <xm:f>Dataverifiering!$ES$4:$ES$5</xm:f>
          </x14:formula1>
          <xm:sqref>E19 E29</xm:sqref>
        </x14:dataValidation>
        <x14:dataValidation type="list" allowBlank="1" showInputMessage="1" showErrorMessage="1" xr:uid="{8F7B7D89-8B9C-40CE-8DFE-819B8E010259}">
          <x14:formula1>
            <xm:f>Dataverifiering!$EV$4:$EV$6</xm:f>
          </x14:formula1>
          <xm:sqref>E22 E24 E26 E32 E34 E36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FB0DD-C749-47EB-B45A-BB9000A75583}">
  <sheetPr codeName="Blad1"/>
  <dimension ref="A1:M29"/>
  <sheetViews>
    <sheetView showZeros="0" workbookViewId="0">
      <selection activeCell="G39" sqref="G39"/>
    </sheetView>
  </sheetViews>
  <sheetFormatPr defaultColWidth="9.1796875" defaultRowHeight="13" x14ac:dyDescent="0.3"/>
  <cols>
    <col min="1" max="1" width="4.54296875" style="159" customWidth="1"/>
    <col min="2" max="2" width="29" style="159" customWidth="1"/>
    <col min="3" max="3" width="27.81640625" style="167" customWidth="1"/>
    <col min="4" max="4" width="9.1796875" style="159"/>
    <col min="5" max="5" width="3.26953125" style="159" customWidth="1"/>
    <col min="6" max="6" width="5.1796875" style="159" customWidth="1"/>
    <col min="7" max="7" width="33" style="159" customWidth="1"/>
    <col min="8" max="8" width="62.81640625" style="159" customWidth="1"/>
    <col min="9" max="16384" width="9.1796875" style="159"/>
  </cols>
  <sheetData>
    <row r="1" spans="1:13" x14ac:dyDescent="0.3">
      <c r="A1" s="169"/>
      <c r="B1" s="170"/>
      <c r="C1" s="171"/>
      <c r="D1" s="172"/>
      <c r="F1" s="186"/>
      <c r="G1" s="187"/>
      <c r="H1" s="187"/>
      <c r="I1" s="188"/>
    </row>
    <row r="2" spans="1:13" ht="21" x14ac:dyDescent="0.5">
      <c r="A2" s="173"/>
      <c r="B2" s="174" t="s">
        <v>512</v>
      </c>
      <c r="C2" s="175"/>
      <c r="D2" s="176"/>
      <c r="F2" s="189"/>
      <c r="G2" s="185" t="s">
        <v>513</v>
      </c>
      <c r="H2" s="190"/>
      <c r="I2" s="191"/>
    </row>
    <row r="3" spans="1:13" x14ac:dyDescent="0.3">
      <c r="A3" s="173"/>
      <c r="B3" s="177"/>
      <c r="C3" s="175"/>
      <c r="D3" s="176"/>
      <c r="F3" s="189"/>
      <c r="G3" s="190" t="s">
        <v>514</v>
      </c>
      <c r="H3" s="190"/>
      <c r="I3" s="191"/>
    </row>
    <row r="4" spans="1:13" ht="15.5" x14ac:dyDescent="0.35">
      <c r="A4" s="173"/>
      <c r="B4" s="178" t="s">
        <v>515</v>
      </c>
      <c r="C4" s="175"/>
      <c r="D4" s="176"/>
      <c r="F4" s="189"/>
      <c r="G4" s="190"/>
      <c r="H4" s="190"/>
      <c r="I4" s="191"/>
    </row>
    <row r="5" spans="1:13" x14ac:dyDescent="0.3">
      <c r="A5" s="173"/>
      <c r="B5" s="177"/>
      <c r="C5" s="175"/>
      <c r="D5" s="176"/>
      <c r="F5" s="189"/>
      <c r="G5" s="190" t="s">
        <v>516</v>
      </c>
      <c r="H5" s="160">
        <f>'VCD ENG'!E41</f>
        <v>0</v>
      </c>
      <c r="I5" s="191"/>
    </row>
    <row r="6" spans="1:13" x14ac:dyDescent="0.3">
      <c r="A6" s="173"/>
      <c r="B6" s="179" t="s">
        <v>517</v>
      </c>
      <c r="C6" s="168">
        <f>'VCD ENG'!E43</f>
        <v>0</v>
      </c>
      <c r="D6" s="176"/>
      <c r="E6" s="161"/>
      <c r="F6" s="189"/>
      <c r="G6" s="192"/>
      <c r="H6" s="190"/>
      <c r="I6" s="191"/>
      <c r="M6" s="161"/>
    </row>
    <row r="7" spans="1:13" x14ac:dyDescent="0.3">
      <c r="A7" s="173"/>
      <c r="B7" s="179" t="s">
        <v>518</v>
      </c>
      <c r="C7" s="166">
        <f>'VCD ENG'!E10</f>
        <v>0</v>
      </c>
      <c r="D7" s="176"/>
      <c r="E7" s="161"/>
      <c r="F7" s="189"/>
      <c r="G7" s="192" t="s">
        <v>519</v>
      </c>
      <c r="H7" s="160">
        <f>'VCD ENG'!E42</f>
        <v>0</v>
      </c>
      <c r="I7" s="191"/>
      <c r="M7" s="161"/>
    </row>
    <row r="8" spans="1:13" x14ac:dyDescent="0.3">
      <c r="A8" s="173"/>
      <c r="B8" s="177"/>
      <c r="C8" s="175"/>
      <c r="D8" s="176"/>
      <c r="F8" s="189"/>
      <c r="G8" s="190"/>
      <c r="H8" s="190"/>
      <c r="I8" s="191"/>
    </row>
    <row r="9" spans="1:13" x14ac:dyDescent="0.3">
      <c r="A9" s="173"/>
      <c r="B9" s="177"/>
      <c r="C9" s="175"/>
      <c r="D9" s="176"/>
      <c r="F9" s="189"/>
      <c r="G9" s="190" t="s">
        <v>520</v>
      </c>
      <c r="H9" s="160">
        <f>'VCD ENG'!E62</f>
        <v>0</v>
      </c>
      <c r="I9" s="191"/>
    </row>
    <row r="10" spans="1:13" ht="15.5" x14ac:dyDescent="0.35">
      <c r="A10" s="173"/>
      <c r="B10" s="178" t="s">
        <v>521</v>
      </c>
      <c r="C10" s="175"/>
      <c r="D10" s="176"/>
      <c r="F10" s="189"/>
      <c r="G10" s="190"/>
      <c r="H10" s="190"/>
      <c r="I10" s="191"/>
    </row>
    <row r="11" spans="1:13" x14ac:dyDescent="0.3">
      <c r="A11" s="173"/>
      <c r="B11" s="177" t="s">
        <v>522</v>
      </c>
      <c r="C11" s="168">
        <f>'VCD ENG'!E11</f>
        <v>0</v>
      </c>
      <c r="D11" s="176"/>
      <c r="E11" s="161"/>
      <c r="F11" s="193"/>
      <c r="G11" s="190" t="s">
        <v>523</v>
      </c>
      <c r="H11" s="160">
        <f>'VCD ENG'!E63</f>
        <v>0</v>
      </c>
      <c r="I11" s="191"/>
    </row>
    <row r="12" spans="1:13" x14ac:dyDescent="0.3">
      <c r="A12" s="173"/>
      <c r="B12" s="177" t="s">
        <v>524</v>
      </c>
      <c r="C12" s="168">
        <f>'VCD ENG'!E215</f>
        <v>0</v>
      </c>
      <c r="D12" s="176"/>
      <c r="E12" s="161"/>
      <c r="F12" s="189"/>
      <c r="G12" s="192"/>
      <c r="H12" s="190"/>
      <c r="I12" s="191"/>
    </row>
    <row r="13" spans="1:13" x14ac:dyDescent="0.3">
      <c r="A13" s="173"/>
      <c r="B13" s="177" t="s">
        <v>525</v>
      </c>
      <c r="C13" s="168">
        <f>'VCD ENG'!E264</f>
        <v>0</v>
      </c>
      <c r="D13" s="176"/>
      <c r="E13" s="161"/>
      <c r="F13" s="189"/>
      <c r="G13" s="190" t="s">
        <v>526</v>
      </c>
      <c r="H13" s="160">
        <f>'VCD ENG'!E64</f>
        <v>0</v>
      </c>
      <c r="I13" s="191"/>
    </row>
    <row r="14" spans="1:13" x14ac:dyDescent="0.3">
      <c r="A14" s="173"/>
      <c r="B14" s="177" t="s">
        <v>527</v>
      </c>
      <c r="C14" s="168">
        <f>'VCD ENG'!E306</f>
        <v>0</v>
      </c>
      <c r="D14" s="176"/>
      <c r="E14" s="161"/>
      <c r="F14" s="189"/>
      <c r="G14" s="190"/>
      <c r="H14" s="190"/>
      <c r="I14" s="191"/>
    </row>
    <row r="15" spans="1:13" x14ac:dyDescent="0.3">
      <c r="A15" s="173"/>
      <c r="B15" s="177"/>
      <c r="C15" s="175"/>
      <c r="D15" s="176"/>
      <c r="F15" s="189"/>
      <c r="G15" s="190" t="s">
        <v>528</v>
      </c>
      <c r="H15" s="160">
        <f>'VCD ENG'!E65</f>
        <v>0</v>
      </c>
      <c r="I15" s="191"/>
    </row>
    <row r="16" spans="1:13" x14ac:dyDescent="0.3">
      <c r="A16" s="173"/>
      <c r="B16" s="177"/>
      <c r="C16" s="175"/>
      <c r="D16" s="176"/>
      <c r="F16" s="189"/>
      <c r="G16" s="190"/>
      <c r="H16" s="190"/>
      <c r="I16" s="191"/>
    </row>
    <row r="17" spans="1:9" ht="21" x14ac:dyDescent="0.5">
      <c r="A17" s="173"/>
      <c r="B17" s="174" t="s">
        <v>517</v>
      </c>
      <c r="C17" s="175"/>
      <c r="D17" s="176"/>
      <c r="F17" s="189"/>
      <c r="G17" s="190" t="s">
        <v>529</v>
      </c>
      <c r="H17" s="160">
        <f>'VCD ENG'!E81</f>
        <v>0</v>
      </c>
      <c r="I17" s="191"/>
    </row>
    <row r="18" spans="1:9" x14ac:dyDescent="0.3">
      <c r="A18" s="173"/>
      <c r="B18" s="177"/>
      <c r="C18" s="175"/>
      <c r="D18" s="176"/>
      <c r="F18" s="189"/>
      <c r="G18" s="190"/>
      <c r="H18" s="190"/>
      <c r="I18" s="191"/>
    </row>
    <row r="19" spans="1:9" x14ac:dyDescent="0.3">
      <c r="A19" s="173"/>
      <c r="B19" s="177" t="s">
        <v>530</v>
      </c>
      <c r="C19" s="166" t="str">
        <f>'VCD ENG'!Q2</f>
        <v>Nej</v>
      </c>
      <c r="D19" s="176"/>
      <c r="F19" s="189"/>
      <c r="G19" s="190" t="s">
        <v>531</v>
      </c>
      <c r="H19" s="160">
        <f>'VCD ENG'!E82</f>
        <v>0</v>
      </c>
      <c r="I19" s="191"/>
    </row>
    <row r="20" spans="1:9" x14ac:dyDescent="0.3">
      <c r="A20" s="173"/>
      <c r="B20" s="177" t="s">
        <v>532</v>
      </c>
      <c r="C20" s="166">
        <f>'VCD ENG'!E262</f>
        <v>0</v>
      </c>
      <c r="D20" s="176"/>
      <c r="F20" s="189"/>
      <c r="G20" s="190"/>
      <c r="H20" s="190"/>
      <c r="I20" s="191"/>
    </row>
    <row r="21" spans="1:9" x14ac:dyDescent="0.3">
      <c r="A21" s="173"/>
      <c r="B21" s="177"/>
      <c r="C21" s="175"/>
      <c r="D21" s="176"/>
      <c r="F21" s="189"/>
      <c r="G21" s="190" t="s">
        <v>533</v>
      </c>
      <c r="H21" s="160">
        <f>'VCD ENG'!E84</f>
        <v>0</v>
      </c>
      <c r="I21" s="191"/>
    </row>
    <row r="22" spans="1:9" x14ac:dyDescent="0.3">
      <c r="A22" s="173"/>
      <c r="B22" s="177" t="s">
        <v>534</v>
      </c>
      <c r="C22" s="166" t="str">
        <f>'VCD ENG'!Q3</f>
        <v>Nej</v>
      </c>
      <c r="D22" s="176"/>
      <c r="F22" s="189"/>
      <c r="G22" s="190"/>
      <c r="H22" s="190"/>
      <c r="I22" s="191"/>
    </row>
    <row r="23" spans="1:9" x14ac:dyDescent="0.3">
      <c r="A23" s="173"/>
      <c r="B23" s="177" t="s">
        <v>535</v>
      </c>
      <c r="C23" s="166">
        <f>'VCD ENG'!E304</f>
        <v>0</v>
      </c>
      <c r="D23" s="176"/>
      <c r="F23" s="189"/>
      <c r="G23" s="190" t="s">
        <v>536</v>
      </c>
      <c r="H23" s="160">
        <f>'VCD ENG'!E107</f>
        <v>0</v>
      </c>
      <c r="I23" s="191"/>
    </row>
    <row r="24" spans="1:9" x14ac:dyDescent="0.3">
      <c r="A24" s="173"/>
      <c r="B24" s="177"/>
      <c r="C24" s="175"/>
      <c r="D24" s="176"/>
      <c r="F24" s="189"/>
      <c r="G24" s="190"/>
      <c r="H24" s="190"/>
      <c r="I24" s="191"/>
    </row>
    <row r="25" spans="1:9" ht="13.5" thickBot="1" x14ac:dyDescent="0.35">
      <c r="A25" s="180"/>
      <c r="B25" s="181"/>
      <c r="C25" s="182"/>
      <c r="D25" s="183"/>
      <c r="F25" s="189"/>
      <c r="G25" s="190" t="s">
        <v>537</v>
      </c>
      <c r="H25" s="160">
        <f>'VCD ENG'!E55</f>
        <v>0</v>
      </c>
      <c r="I25" s="191"/>
    </row>
    <row r="26" spans="1:9" ht="13.5" customHeight="1" x14ac:dyDescent="0.5">
      <c r="B26" s="184"/>
      <c r="F26" s="189"/>
      <c r="G26" s="190"/>
      <c r="H26" s="190"/>
      <c r="I26" s="191"/>
    </row>
    <row r="27" spans="1:9" x14ac:dyDescent="0.3">
      <c r="F27" s="189"/>
      <c r="G27" s="190" t="s">
        <v>538</v>
      </c>
      <c r="H27" s="160">
        <f>'VCD ENG'!E159</f>
        <v>0</v>
      </c>
      <c r="I27" s="191"/>
    </row>
    <row r="28" spans="1:9" x14ac:dyDescent="0.3">
      <c r="F28" s="189"/>
      <c r="G28" s="190"/>
      <c r="H28" s="190"/>
      <c r="I28" s="191"/>
    </row>
    <row r="29" spans="1:9" ht="13.5" thickBot="1" x14ac:dyDescent="0.35">
      <c r="F29" s="194"/>
      <c r="G29" s="195"/>
      <c r="H29" s="195"/>
      <c r="I29" s="196"/>
    </row>
  </sheetData>
  <sheetProtection algorithmName="SHA-512" hashValue="zO4tDWethVFhmJ2Cw7v4XIO39AWmOEbD+6QtnIJ5sYrMsjLavAqfVIenUGzQh8px6a2DH/Ua8P48+JRjmiAuDw==" saltValue="4kbEBqgwRXNzANH9h19T3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2C6CB-D683-4F97-B8AE-BD14F8E0BCE1}">
  <sheetPr codeName="Blad7"/>
  <dimension ref="A1:D47"/>
  <sheetViews>
    <sheetView workbookViewId="0">
      <selection activeCell="G39" sqref="G39"/>
    </sheetView>
  </sheetViews>
  <sheetFormatPr defaultRowHeight="12.5" x14ac:dyDescent="0.25"/>
  <cols>
    <col min="1" max="1" width="10.26953125" customWidth="1"/>
    <col min="2" max="4" width="6.26953125" style="50" customWidth="1"/>
  </cols>
  <sheetData>
    <row r="1" spans="1:4" x14ac:dyDescent="0.25">
      <c r="A1" s="11" t="s">
        <v>539</v>
      </c>
    </row>
    <row r="2" spans="1:4" ht="71.5" x14ac:dyDescent="0.25">
      <c r="B2" s="162" t="s">
        <v>540</v>
      </c>
      <c r="C2" s="162" t="s">
        <v>540</v>
      </c>
      <c r="D2" s="162" t="s">
        <v>540</v>
      </c>
    </row>
    <row r="3" spans="1:4" x14ac:dyDescent="0.25">
      <c r="A3" t="s">
        <v>541</v>
      </c>
      <c r="B3" s="163" t="str">
        <f>IFERROR(FIND(A3,'VCD ENG'!$E$215),"")</f>
        <v/>
      </c>
      <c r="C3" s="163" t="str">
        <f>IFERROR(FIND(A3,'VCD ENG'!$E$264),"")</f>
        <v/>
      </c>
      <c r="D3" s="163" t="str">
        <f>IFERROR(FIND(A3,'VCD ENG'!$E$306),"")</f>
        <v/>
      </c>
    </row>
    <row r="4" spans="1:4" x14ac:dyDescent="0.25">
      <c r="A4" t="s">
        <v>542</v>
      </c>
      <c r="B4" s="163" t="str">
        <f>IFERROR(FIND(A4,'VCD ENG'!$E$215),"")</f>
        <v/>
      </c>
      <c r="C4" s="163" t="str">
        <f>IFERROR(FIND(A4,'VCD ENG'!$E$264),"")</f>
        <v/>
      </c>
      <c r="D4" s="163" t="str">
        <f>IFERROR(FIND(A4,'VCD ENG'!$E$306),"")</f>
        <v/>
      </c>
    </row>
    <row r="5" spans="1:4" x14ac:dyDescent="0.25">
      <c r="A5" t="s">
        <v>543</v>
      </c>
      <c r="B5" s="163" t="str">
        <f>IFERROR(FIND(A5,'VCD ENG'!$E$215),"")</f>
        <v/>
      </c>
      <c r="C5" s="163" t="str">
        <f>IFERROR(FIND(A5,'VCD ENG'!$E$264),"")</f>
        <v/>
      </c>
      <c r="D5" s="163" t="str">
        <f>IFERROR(FIND(A5,'VCD ENG'!$E$306),"")</f>
        <v/>
      </c>
    </row>
    <row r="6" spans="1:4" x14ac:dyDescent="0.25">
      <c r="A6" t="s">
        <v>544</v>
      </c>
      <c r="B6" s="163" t="str">
        <f>IFERROR(FIND(A6,'VCD ENG'!$E$215),"")</f>
        <v/>
      </c>
      <c r="C6" s="163" t="str">
        <f>IFERROR(FIND(A6,'VCD ENG'!$E$264),"")</f>
        <v/>
      </c>
      <c r="D6" s="163" t="str">
        <f>IFERROR(FIND(A6,'VCD ENG'!$E$306),"")</f>
        <v/>
      </c>
    </row>
    <row r="7" spans="1:4" x14ac:dyDescent="0.25">
      <c r="A7" t="s">
        <v>545</v>
      </c>
      <c r="B7" s="163" t="str">
        <f>IFERROR(FIND(A7,'VCD ENG'!$E$215),"")</f>
        <v/>
      </c>
      <c r="C7" s="163" t="str">
        <f>IFERROR(FIND(A7,'VCD ENG'!$E$264),"")</f>
        <v/>
      </c>
      <c r="D7" s="163" t="str">
        <f>IFERROR(FIND(A7,'VCD ENG'!$E$306),"")</f>
        <v/>
      </c>
    </row>
    <row r="8" spans="1:4" x14ac:dyDescent="0.25">
      <c r="A8" t="s">
        <v>546</v>
      </c>
      <c r="B8" s="163" t="str">
        <f>IFERROR(FIND(A8,'VCD ENG'!$E$215),"")</f>
        <v/>
      </c>
      <c r="C8" s="163" t="str">
        <f>IFERROR(FIND(A8,'VCD ENG'!$E$264),"")</f>
        <v/>
      </c>
      <c r="D8" s="163" t="str">
        <f>IFERROR(FIND(A8,'VCD ENG'!$E$306),"")</f>
        <v/>
      </c>
    </row>
    <row r="9" spans="1:4" x14ac:dyDescent="0.25">
      <c r="A9" t="s">
        <v>547</v>
      </c>
      <c r="B9" s="163" t="str">
        <f>IFERROR(FIND(A9,'VCD ENG'!$E$215),"")</f>
        <v/>
      </c>
      <c r="C9" s="163" t="str">
        <f>IFERROR(FIND(A9,'VCD ENG'!$E$264),"")</f>
        <v/>
      </c>
      <c r="D9" s="163" t="str">
        <f>IFERROR(FIND(A9,'VCD ENG'!$E$306),"")</f>
        <v/>
      </c>
    </row>
    <row r="10" spans="1:4" x14ac:dyDescent="0.25">
      <c r="A10" t="s">
        <v>548</v>
      </c>
      <c r="B10" s="163" t="str">
        <f>IFERROR(FIND(A10,'VCD ENG'!$E$215),"")</f>
        <v/>
      </c>
      <c r="C10" s="163" t="str">
        <f>IFERROR(FIND(A10,'VCD ENG'!$E$264),"")</f>
        <v/>
      </c>
      <c r="D10" s="163" t="str">
        <f>IFERROR(FIND(A10,'VCD ENG'!$E$306),"")</f>
        <v/>
      </c>
    </row>
    <row r="11" spans="1:4" x14ac:dyDescent="0.25">
      <c r="A11" t="s">
        <v>549</v>
      </c>
      <c r="B11" s="163" t="str">
        <f>IFERROR(FIND(A11,'VCD ENG'!$E$215),"")</f>
        <v/>
      </c>
      <c r="C11" s="163" t="str">
        <f>IFERROR(FIND(A11,'VCD ENG'!$E$264),"")</f>
        <v/>
      </c>
      <c r="D11" s="163" t="str">
        <f>IFERROR(FIND(A11,'VCD ENG'!$E$306),"")</f>
        <v/>
      </c>
    </row>
    <row r="12" spans="1:4" x14ac:dyDescent="0.25">
      <c r="A12" t="s">
        <v>550</v>
      </c>
      <c r="B12" s="163" t="str">
        <f>IFERROR(FIND(A12,'VCD ENG'!$E$215),"")</f>
        <v/>
      </c>
      <c r="C12" s="163" t="str">
        <f>IFERROR(FIND(A12,'VCD ENG'!$E$264),"")</f>
        <v/>
      </c>
      <c r="D12" s="163" t="str">
        <f>IFERROR(FIND(A12,'VCD ENG'!$E$306),"")</f>
        <v/>
      </c>
    </row>
    <row r="13" spans="1:4" x14ac:dyDescent="0.25">
      <c r="A13" t="s">
        <v>551</v>
      </c>
      <c r="B13" s="163" t="str">
        <f>IFERROR(FIND(A13,'VCD ENG'!$E$215),"")</f>
        <v/>
      </c>
      <c r="C13" s="163" t="str">
        <f>IFERROR(FIND(A13,'VCD ENG'!$E$264),"")</f>
        <v/>
      </c>
      <c r="D13" s="163" t="str">
        <f>IFERROR(FIND(A13,'VCD ENG'!$E$306),"")</f>
        <v/>
      </c>
    </row>
    <row r="14" spans="1:4" x14ac:dyDescent="0.25">
      <c r="A14" t="s">
        <v>552</v>
      </c>
      <c r="B14" s="163" t="str">
        <f>IFERROR(FIND(A14,'VCD ENG'!$E$215),"")</f>
        <v/>
      </c>
      <c r="C14" s="163" t="str">
        <f>IFERROR(FIND(A14,'VCD ENG'!$E$264),"")</f>
        <v/>
      </c>
      <c r="D14" s="163" t="str">
        <f>IFERROR(FIND(A14,'VCD ENG'!$E$306),"")</f>
        <v/>
      </c>
    </row>
    <row r="15" spans="1:4" x14ac:dyDescent="0.25">
      <c r="A15" t="s">
        <v>553</v>
      </c>
      <c r="B15" s="163" t="str">
        <f>IFERROR(FIND(A15,'VCD ENG'!$E$215),"")</f>
        <v/>
      </c>
      <c r="C15" s="163" t="str">
        <f>IFERROR(FIND(A15,'VCD ENG'!$E$264),"")</f>
        <v/>
      </c>
      <c r="D15" s="163" t="str">
        <f>IFERROR(FIND(A15,'VCD ENG'!$E$306),"")</f>
        <v/>
      </c>
    </row>
    <row r="16" spans="1:4" x14ac:dyDescent="0.25">
      <c r="A16" t="s">
        <v>554</v>
      </c>
      <c r="B16" s="163" t="str">
        <f>IFERROR(FIND(A16,'VCD ENG'!$E$215),"")</f>
        <v/>
      </c>
      <c r="C16" s="163" t="str">
        <f>IFERROR(FIND(A16,'VCD ENG'!$E$264),"")</f>
        <v/>
      </c>
      <c r="D16" s="163" t="str">
        <f>IFERROR(FIND(A16,'VCD ENG'!$E$306),"")</f>
        <v/>
      </c>
    </row>
    <row r="17" spans="1:4" x14ac:dyDescent="0.25">
      <c r="A17" t="s">
        <v>555</v>
      </c>
      <c r="B17" s="163" t="str">
        <f>IFERROR(FIND(A17,'VCD ENG'!$E$215),"")</f>
        <v/>
      </c>
      <c r="C17" s="163" t="str">
        <f>IFERROR(FIND(A17,'VCD ENG'!$E$264),"")</f>
        <v/>
      </c>
      <c r="D17" s="163" t="str">
        <f>IFERROR(FIND(A17,'VCD ENG'!$E$306),"")</f>
        <v/>
      </c>
    </row>
    <row r="18" spans="1:4" x14ac:dyDescent="0.25">
      <c r="A18" t="s">
        <v>556</v>
      </c>
      <c r="B18" s="163" t="str">
        <f>IFERROR(FIND(A18,'VCD ENG'!$E$215),"")</f>
        <v/>
      </c>
      <c r="C18" s="163" t="str">
        <f>IFERROR(FIND(A18,'VCD ENG'!$E$264),"")</f>
        <v/>
      </c>
      <c r="D18" s="163" t="str">
        <f>IFERROR(FIND(A18,'VCD ENG'!$E$306),"")</f>
        <v/>
      </c>
    </row>
    <row r="19" spans="1:4" x14ac:dyDescent="0.25">
      <c r="A19" t="s">
        <v>557</v>
      </c>
      <c r="B19" s="163" t="str">
        <f>IFERROR(FIND(A19,'VCD ENG'!$E$215),"")</f>
        <v/>
      </c>
      <c r="C19" s="163" t="str">
        <f>IFERROR(FIND(A19,'VCD ENG'!$E$264),"")</f>
        <v/>
      </c>
      <c r="D19" s="163" t="str">
        <f>IFERROR(FIND(A19,'VCD ENG'!$E$306),"")</f>
        <v/>
      </c>
    </row>
    <row r="20" spans="1:4" x14ac:dyDescent="0.25">
      <c r="A20" t="s">
        <v>558</v>
      </c>
      <c r="B20" s="163" t="str">
        <f>IFERROR(FIND(A20,'VCD ENG'!$E$215),"")</f>
        <v/>
      </c>
      <c r="C20" s="163" t="str">
        <f>IFERROR(FIND(A20,'VCD ENG'!$E$264),"")</f>
        <v/>
      </c>
      <c r="D20" s="163" t="str">
        <f>IFERROR(FIND(A20,'VCD ENG'!$E$306),"")</f>
        <v/>
      </c>
    </row>
    <row r="21" spans="1:4" x14ac:dyDescent="0.25">
      <c r="A21" t="s">
        <v>559</v>
      </c>
      <c r="B21" s="163" t="str">
        <f>IFERROR(FIND(A21,'VCD ENG'!$E$215),"")</f>
        <v/>
      </c>
      <c r="C21" s="163" t="str">
        <f>IFERROR(FIND(A21,'VCD ENG'!$E$264),"")</f>
        <v/>
      </c>
      <c r="D21" s="163" t="str">
        <f>IFERROR(FIND(A21,'VCD ENG'!$E$306),"")</f>
        <v/>
      </c>
    </row>
    <row r="22" spans="1:4" x14ac:dyDescent="0.25">
      <c r="A22" t="s">
        <v>560</v>
      </c>
      <c r="B22" s="163" t="str">
        <f>IFERROR(FIND(A22,'VCD ENG'!$E$215),"")</f>
        <v/>
      </c>
      <c r="C22" s="163" t="str">
        <f>IFERROR(FIND(A22,'VCD ENG'!$E$264),"")</f>
        <v/>
      </c>
      <c r="D22" s="163" t="str">
        <f>IFERROR(FIND(A22,'VCD ENG'!$E$306),"")</f>
        <v/>
      </c>
    </row>
    <row r="23" spans="1:4" x14ac:dyDescent="0.25">
      <c r="A23" t="s">
        <v>561</v>
      </c>
      <c r="B23" s="163" t="str">
        <f>IFERROR(FIND(A23,'VCD ENG'!$E$215),"")</f>
        <v/>
      </c>
      <c r="C23" s="163" t="str">
        <f>IFERROR(FIND(A23,'VCD ENG'!$E$264),"")</f>
        <v/>
      </c>
      <c r="D23" s="163" t="str">
        <f>IFERROR(FIND(A23,'VCD ENG'!$E$306),"")</f>
        <v/>
      </c>
    </row>
    <row r="24" spans="1:4" x14ac:dyDescent="0.25">
      <c r="A24" t="s">
        <v>562</v>
      </c>
      <c r="B24" s="163" t="str">
        <f>IFERROR(FIND(A24,'VCD ENG'!$E$215),"")</f>
        <v/>
      </c>
      <c r="C24" s="163" t="str">
        <f>IFERROR(FIND(A24,'VCD ENG'!$E$264),"")</f>
        <v/>
      </c>
      <c r="D24" s="163" t="str">
        <f>IFERROR(FIND(A24,'VCD ENG'!$E$306),"")</f>
        <v/>
      </c>
    </row>
    <row r="25" spans="1:4" x14ac:dyDescent="0.25">
      <c r="A25" t="s">
        <v>563</v>
      </c>
      <c r="B25" s="163" t="str">
        <f>IFERROR(FIND(A25,'VCD ENG'!$E$215),"")</f>
        <v/>
      </c>
      <c r="C25" s="163" t="str">
        <f>IFERROR(FIND(A25,'VCD ENG'!$E$264),"")</f>
        <v/>
      </c>
      <c r="D25" s="163" t="str">
        <f>IFERROR(FIND(A25,'VCD ENG'!$E$306),"")</f>
        <v/>
      </c>
    </row>
    <row r="26" spans="1:4" x14ac:dyDescent="0.25">
      <c r="A26" t="s">
        <v>564</v>
      </c>
      <c r="B26" s="163" t="str">
        <f>IFERROR(FIND(A26,'VCD ENG'!$E$215),"")</f>
        <v/>
      </c>
      <c r="C26" s="163" t="str">
        <f>IFERROR(FIND(A26,'VCD ENG'!$E$264),"")</f>
        <v/>
      </c>
      <c r="D26" s="163" t="str">
        <f>IFERROR(FIND(A26,'VCD ENG'!$E$306),"")</f>
        <v/>
      </c>
    </row>
    <row r="27" spans="1:4" x14ac:dyDescent="0.25">
      <c r="A27" t="s">
        <v>565</v>
      </c>
      <c r="B27" s="163" t="str">
        <f>IFERROR(FIND(A27,'VCD ENG'!$E$215),"")</f>
        <v/>
      </c>
      <c r="C27" s="163" t="str">
        <f>IFERROR(FIND(A27,'VCD ENG'!$E$264),"")</f>
        <v/>
      </c>
      <c r="D27" s="163" t="str">
        <f>IFERROR(FIND(A27,'VCD ENG'!$E$306),"")</f>
        <v/>
      </c>
    </row>
    <row r="28" spans="1:4" x14ac:dyDescent="0.25">
      <c r="A28" t="s">
        <v>566</v>
      </c>
      <c r="B28" s="163" t="str">
        <f>IFERROR(FIND(A28,'VCD ENG'!$E$215),"")</f>
        <v/>
      </c>
      <c r="C28" s="163" t="str">
        <f>IFERROR(FIND(A28,'VCD ENG'!$E$264),"")</f>
        <v/>
      </c>
      <c r="D28" s="163" t="str">
        <f>IFERROR(FIND(A28,'VCD ENG'!$E$306),"")</f>
        <v/>
      </c>
    </row>
    <row r="29" spans="1:4" x14ac:dyDescent="0.25">
      <c r="A29" t="s">
        <v>567</v>
      </c>
      <c r="B29" s="163" t="str">
        <f>IFERROR(FIND(A29,'VCD ENG'!$E$215),"")</f>
        <v/>
      </c>
      <c r="C29" s="163" t="str">
        <f>IFERROR(FIND(A29,'VCD ENG'!$E$264),"")</f>
        <v/>
      </c>
      <c r="D29" s="163" t="str">
        <f>IFERROR(FIND(A29,'VCD ENG'!$E$306),"")</f>
        <v/>
      </c>
    </row>
    <row r="30" spans="1:4" x14ac:dyDescent="0.25">
      <c r="A30" t="s">
        <v>568</v>
      </c>
      <c r="B30" s="163" t="str">
        <f>IFERROR(FIND(A30,'VCD ENG'!$E$215),"")</f>
        <v/>
      </c>
      <c r="C30" s="163" t="str">
        <f>IFERROR(FIND(A30,'VCD ENG'!$E$264),"")</f>
        <v/>
      </c>
      <c r="D30" s="163" t="str">
        <f>IFERROR(FIND(A30,'VCD ENG'!$E$306),"")</f>
        <v/>
      </c>
    </row>
    <row r="31" spans="1:4" x14ac:dyDescent="0.25">
      <c r="A31" t="s">
        <v>569</v>
      </c>
      <c r="B31" s="163" t="str">
        <f>IFERROR(FIND(A31,'VCD ENG'!$E$215),"")</f>
        <v/>
      </c>
      <c r="C31" s="163" t="str">
        <f>IFERROR(FIND(A31,'VCD ENG'!$E$264),"")</f>
        <v/>
      </c>
      <c r="D31" s="163" t="str">
        <f>IFERROR(FIND(A31,'VCD ENG'!$E$306),"")</f>
        <v/>
      </c>
    </row>
    <row r="32" spans="1:4" x14ac:dyDescent="0.25">
      <c r="A32" t="s">
        <v>567</v>
      </c>
      <c r="B32" s="163" t="str">
        <f>IFERROR(FIND(A32,'VCD ENG'!$E$215),"")</f>
        <v/>
      </c>
      <c r="C32" s="163" t="str">
        <f>IFERROR(FIND(A32,'VCD ENG'!$E$264),"")</f>
        <v/>
      </c>
      <c r="D32" s="163" t="str">
        <f>IFERROR(FIND(A32,'VCD ENG'!$E$306),"")</f>
        <v/>
      </c>
    </row>
    <row r="33" spans="1:4" x14ac:dyDescent="0.25">
      <c r="A33" t="s">
        <v>1</v>
      </c>
      <c r="B33" s="163" t="str">
        <f>IFERROR(FIND(A33,'VCD ENG'!$E$215),"")</f>
        <v/>
      </c>
      <c r="C33" s="163" t="str">
        <f>IFERROR(FIND(A33,'VCD ENG'!$E$264),"")</f>
        <v/>
      </c>
      <c r="D33" s="163" t="str">
        <f>IFERROR(FIND(A33,'VCD ENG'!$E$306),"")</f>
        <v/>
      </c>
    </row>
    <row r="34" spans="1:4" x14ac:dyDescent="0.25">
      <c r="A34" t="s">
        <v>570</v>
      </c>
      <c r="B34" s="163" t="str">
        <f>IFERROR(FIND(A34,'VCD ENG'!$E$215),"")</f>
        <v/>
      </c>
      <c r="C34" s="163" t="str">
        <f>IFERROR(FIND(A34,'VCD ENG'!$E$264),"")</f>
        <v/>
      </c>
      <c r="D34" s="163" t="str">
        <f>IFERROR(FIND(A34,'VCD ENG'!$E$306),"")</f>
        <v/>
      </c>
    </row>
    <row r="35" spans="1:4" x14ac:dyDescent="0.25">
      <c r="A35" t="s">
        <v>571</v>
      </c>
      <c r="B35" s="163" t="str">
        <f>IFERROR(FIND(A35,'VCD ENG'!$E$215),"")</f>
        <v/>
      </c>
      <c r="C35" s="163" t="str">
        <f>IFERROR(FIND(A35,'VCD ENG'!$E$264),"")</f>
        <v/>
      </c>
      <c r="D35" s="163" t="str">
        <f>IFERROR(FIND(A35,'VCD ENG'!$E$306),"")</f>
        <v/>
      </c>
    </row>
    <row r="36" spans="1:4" x14ac:dyDescent="0.25">
      <c r="A36" t="s">
        <v>572</v>
      </c>
      <c r="B36" s="163" t="str">
        <f>IFERROR(FIND(A36,'VCD ENG'!$E$215),"")</f>
        <v/>
      </c>
      <c r="C36" s="163" t="str">
        <f>IFERROR(FIND(A36,'VCD ENG'!$E$264),"")</f>
        <v/>
      </c>
      <c r="D36" s="163" t="str">
        <f>IFERROR(FIND(A36,'VCD ENG'!$E$306),"")</f>
        <v/>
      </c>
    </row>
    <row r="37" spans="1:4" x14ac:dyDescent="0.25">
      <c r="A37" t="s">
        <v>573</v>
      </c>
      <c r="B37" s="163" t="str">
        <f>IFERROR(FIND(A37,'VCD ENG'!$E$215),"")</f>
        <v/>
      </c>
      <c r="C37" s="163" t="str">
        <f>IFERROR(FIND(A37,'VCD ENG'!$E$264),"")</f>
        <v/>
      </c>
      <c r="D37" s="163" t="str">
        <f>IFERROR(FIND(A37,'VCD ENG'!$E$306),"")</f>
        <v/>
      </c>
    </row>
    <row r="38" spans="1:4" x14ac:dyDescent="0.25">
      <c r="A38" t="s">
        <v>574</v>
      </c>
      <c r="B38" s="163" t="str">
        <f>IFERROR(FIND(A38,'VCD ENG'!$E$215),"")</f>
        <v/>
      </c>
      <c r="C38" s="163" t="str">
        <f>IFERROR(FIND(A38,'VCD ENG'!$E$264),"")</f>
        <v/>
      </c>
      <c r="D38" s="163" t="str">
        <f>IFERROR(FIND(A38,'VCD ENG'!$E$306),"")</f>
        <v/>
      </c>
    </row>
    <row r="39" spans="1:4" x14ac:dyDescent="0.25">
      <c r="A39" t="s">
        <v>575</v>
      </c>
      <c r="B39" s="163" t="str">
        <f>IFERROR(FIND(A39,'VCD ENG'!$E$215),"")</f>
        <v/>
      </c>
      <c r="C39" s="163" t="str">
        <f>IFERROR(FIND(A39,'VCD ENG'!$E$264),"")</f>
        <v/>
      </c>
      <c r="D39" s="163" t="str">
        <f>IFERROR(FIND(A39,'VCD ENG'!$E$306),"")</f>
        <v/>
      </c>
    </row>
    <row r="40" spans="1:4" x14ac:dyDescent="0.25">
      <c r="A40" t="s">
        <v>576</v>
      </c>
      <c r="B40" s="163" t="str">
        <f>IFERROR(FIND(A40,'VCD ENG'!$E$215),"")</f>
        <v/>
      </c>
      <c r="C40" s="163" t="str">
        <f>IFERROR(FIND(A40,'VCD ENG'!$E$264),"")</f>
        <v/>
      </c>
      <c r="D40" s="163" t="str">
        <f>IFERROR(FIND(A40,'VCD ENG'!$E$306),"")</f>
        <v/>
      </c>
    </row>
    <row r="41" spans="1:4" x14ac:dyDescent="0.25">
      <c r="A41" t="s">
        <v>577</v>
      </c>
      <c r="B41" s="163" t="str">
        <f>IFERROR(FIND(A41,'VCD ENG'!$E$215),"")</f>
        <v/>
      </c>
      <c r="C41" s="163" t="str">
        <f>IFERROR(FIND(A41,'VCD ENG'!$E$264),"")</f>
        <v/>
      </c>
      <c r="D41" s="163" t="str">
        <f>IFERROR(FIND(A41,'VCD ENG'!$E$306),"")</f>
        <v/>
      </c>
    </row>
    <row r="42" spans="1:4" x14ac:dyDescent="0.25">
      <c r="A42" t="s">
        <v>578</v>
      </c>
      <c r="B42" s="163" t="str">
        <f>IFERROR(FIND(A42,'VCD ENG'!$E$215),"")</f>
        <v/>
      </c>
      <c r="C42" s="163" t="str">
        <f>IFERROR(FIND(A42,'VCD ENG'!$E$264),"")</f>
        <v/>
      </c>
      <c r="D42" s="163" t="str">
        <f>IFERROR(FIND(A42,'VCD ENG'!$E$306),"")</f>
        <v/>
      </c>
    </row>
    <row r="43" spans="1:4" x14ac:dyDescent="0.25">
      <c r="A43" t="s">
        <v>579</v>
      </c>
      <c r="B43" s="163" t="str">
        <f>IFERROR(FIND(A43,'VCD ENG'!$E$215),"")</f>
        <v/>
      </c>
      <c r="C43" s="163" t="str">
        <f>IFERROR(FIND(A43,'VCD ENG'!$E$264),"")</f>
        <v/>
      </c>
      <c r="D43" s="163" t="str">
        <f>IFERROR(FIND(A43,'VCD ENG'!$E$306),"")</f>
        <v/>
      </c>
    </row>
    <row r="44" spans="1:4" x14ac:dyDescent="0.25">
      <c r="A44" t="s">
        <v>580</v>
      </c>
      <c r="B44" s="163" t="str">
        <f>IFERROR(FIND(A44,'VCD ENG'!$E$215),"")</f>
        <v/>
      </c>
      <c r="C44" s="163" t="str">
        <f>IFERROR(FIND(A44,'VCD ENG'!$E$264),"")</f>
        <v/>
      </c>
      <c r="D44" s="163" t="str">
        <f>IFERROR(FIND(A44,'VCD ENG'!$E$306),"")</f>
        <v/>
      </c>
    </row>
    <row r="45" spans="1:4" x14ac:dyDescent="0.25">
      <c r="A45" t="s">
        <v>581</v>
      </c>
      <c r="B45" s="163" t="str">
        <f>IFERROR(SEARCH(" ",'VCD ENG'!$E$215),"")</f>
        <v/>
      </c>
      <c r="C45" s="163" t="str">
        <f>IFERROR(SEARCH(" ",'VCD ENG'!$E$264),"")</f>
        <v/>
      </c>
      <c r="D45" s="163" t="str">
        <f>IFERROR(SEARCH(" ",'VCD ENG'!$E$306),"")</f>
        <v/>
      </c>
    </row>
    <row r="46" spans="1:4" x14ac:dyDescent="0.25">
      <c r="B46" s="50">
        <f>SUM(B3:B45)</f>
        <v>0</v>
      </c>
      <c r="C46" s="50">
        <f>SUM(C3:C45)</f>
        <v>0</v>
      </c>
      <c r="D46" s="50">
        <f>SUM(D3:D45)</f>
        <v>0</v>
      </c>
    </row>
    <row r="47" spans="1:4" x14ac:dyDescent="0.25">
      <c r="B47" s="50" t="str">
        <f>IF(B46&lt;&gt;0,"Contains invalid character","")</f>
        <v/>
      </c>
      <c r="C47" s="50" t="str">
        <f>IF(C46&lt;&gt;0,"Contains invalid character","")</f>
        <v/>
      </c>
      <c r="D47" s="50" t="str">
        <f>IF(D46&lt;&gt;0,"Contains invalid character","")</f>
        <v/>
      </c>
    </row>
  </sheetData>
  <sheetProtection algorithmName="SHA-512" hashValue="j05JMxJ8EJUTT3Cd8esqg50FWu4zakTcYynGt85GA7YxjZIkSzLtGBAIPnLh8YsJkLuonm6wYgWMvXyMzICUnA==" saltValue="UuRI0hfmybJf1b9F8r3/m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dimension ref="A1:EV176"/>
  <sheetViews>
    <sheetView topLeftCell="DX1" workbookViewId="0">
      <selection activeCell="G39" sqref="G39"/>
    </sheetView>
  </sheetViews>
  <sheetFormatPr defaultColWidth="9.1796875" defaultRowHeight="12.5" x14ac:dyDescent="0.25"/>
  <cols>
    <col min="1" max="132" width="15.1796875" customWidth="1"/>
  </cols>
  <sheetData>
    <row r="1" spans="1:152" x14ac:dyDescent="0.25">
      <c r="A1" s="15" t="s">
        <v>582</v>
      </c>
      <c r="B1" s="165" t="s">
        <v>3391</v>
      </c>
      <c r="D1" s="156" t="s">
        <v>583</v>
      </c>
      <c r="E1" t="s">
        <v>584</v>
      </c>
      <c r="G1" s="13"/>
    </row>
    <row r="2" spans="1:152" x14ac:dyDescent="0.25">
      <c r="EB2" s="204"/>
      <c r="EC2" s="204"/>
      <c r="ED2" s="204"/>
      <c r="EE2" s="204"/>
      <c r="EF2" s="204"/>
      <c r="EG2" s="204"/>
      <c r="EH2" s="204"/>
      <c r="EI2" s="204"/>
      <c r="EJ2" s="204"/>
      <c r="EK2" s="204"/>
      <c r="EL2" s="204"/>
      <c r="EM2" s="204"/>
      <c r="EN2" s="204"/>
      <c r="EO2" s="204"/>
      <c r="EP2" s="204"/>
      <c r="EQ2" s="204"/>
      <c r="ER2" s="204"/>
      <c r="ES2" s="204"/>
      <c r="ET2" s="204"/>
      <c r="EU2" s="204"/>
      <c r="EV2" s="204"/>
    </row>
    <row r="3" spans="1:152" ht="39.5" thickBot="1" x14ac:dyDescent="0.3">
      <c r="A3" s="5" t="s">
        <v>585</v>
      </c>
      <c r="B3" s="5"/>
      <c r="C3" s="110" t="s">
        <v>586</v>
      </c>
      <c r="D3" s="110"/>
      <c r="E3" s="5" t="s">
        <v>352</v>
      </c>
      <c r="F3" s="5"/>
      <c r="G3" s="110" t="s">
        <v>67</v>
      </c>
      <c r="H3" s="110" t="s">
        <v>67</v>
      </c>
      <c r="I3" s="110" t="s">
        <v>67</v>
      </c>
      <c r="J3" s="5" t="s">
        <v>101</v>
      </c>
      <c r="K3" s="5" t="s">
        <v>101</v>
      </c>
      <c r="L3" s="5" t="s">
        <v>101</v>
      </c>
      <c r="M3" s="110" t="s">
        <v>343</v>
      </c>
      <c r="N3" s="110" t="s">
        <v>343</v>
      </c>
      <c r="O3" s="110" t="s">
        <v>343</v>
      </c>
      <c r="P3" s="5" t="s">
        <v>425</v>
      </c>
      <c r="Q3" s="5" t="s">
        <v>425</v>
      </c>
      <c r="R3" s="5" t="s">
        <v>425</v>
      </c>
      <c r="S3" s="110" t="s">
        <v>138</v>
      </c>
      <c r="T3" s="110" t="s">
        <v>138</v>
      </c>
      <c r="U3" s="110" t="s">
        <v>138</v>
      </c>
      <c r="V3" s="5" t="s">
        <v>218</v>
      </c>
      <c r="W3" s="5" t="s">
        <v>218</v>
      </c>
      <c r="X3" s="5" t="s">
        <v>218</v>
      </c>
      <c r="Y3" s="110" t="s">
        <v>421</v>
      </c>
      <c r="Z3" s="110" t="s">
        <v>421</v>
      </c>
      <c r="AA3" s="110" t="s">
        <v>421</v>
      </c>
      <c r="AB3" s="5" t="s">
        <v>250</v>
      </c>
      <c r="AC3" s="5" t="s">
        <v>250</v>
      </c>
      <c r="AD3" s="5" t="s">
        <v>250</v>
      </c>
      <c r="AE3" s="110" t="s">
        <v>415</v>
      </c>
      <c r="AF3" s="110" t="s">
        <v>415</v>
      </c>
      <c r="AG3" s="110" t="s">
        <v>415</v>
      </c>
      <c r="AH3" s="5" t="s">
        <v>229</v>
      </c>
      <c r="AI3" s="5" t="s">
        <v>229</v>
      </c>
      <c r="AJ3" s="5" t="s">
        <v>229</v>
      </c>
      <c r="AK3" s="110" t="s">
        <v>186</v>
      </c>
      <c r="AL3" s="110" t="s">
        <v>186</v>
      </c>
      <c r="AM3" s="110" t="s">
        <v>186</v>
      </c>
      <c r="AN3" s="5" t="s">
        <v>189</v>
      </c>
      <c r="AO3" s="5" t="s">
        <v>189</v>
      </c>
      <c r="AP3" s="5" t="s">
        <v>189</v>
      </c>
      <c r="AQ3" s="110" t="s">
        <v>201</v>
      </c>
      <c r="AR3" s="110" t="s">
        <v>201</v>
      </c>
      <c r="AS3" s="110" t="s">
        <v>201</v>
      </c>
      <c r="AT3" s="5" t="s">
        <v>367</v>
      </c>
      <c r="AU3" s="5" t="s">
        <v>367</v>
      </c>
      <c r="AV3" s="5" t="s">
        <v>367</v>
      </c>
      <c r="AW3" s="110" t="s">
        <v>325</v>
      </c>
      <c r="AX3" s="110" t="s">
        <v>325</v>
      </c>
      <c r="AY3" s="110" t="s">
        <v>325</v>
      </c>
      <c r="AZ3" s="5" t="s">
        <v>290</v>
      </c>
      <c r="BA3" s="5" t="s">
        <v>290</v>
      </c>
      <c r="BB3" s="5" t="s">
        <v>290</v>
      </c>
      <c r="BC3" s="110" t="s">
        <v>334</v>
      </c>
      <c r="BD3" s="110" t="s">
        <v>334</v>
      </c>
      <c r="BE3" s="110" t="s">
        <v>334</v>
      </c>
      <c r="BF3" s="5" t="s">
        <v>337</v>
      </c>
      <c r="BG3" s="5" t="s">
        <v>337</v>
      </c>
      <c r="BH3" s="5" t="s">
        <v>337</v>
      </c>
      <c r="BI3" s="110" t="s">
        <v>587</v>
      </c>
      <c r="BJ3" s="110" t="s">
        <v>587</v>
      </c>
      <c r="BK3" s="110" t="s">
        <v>587</v>
      </c>
      <c r="BL3" s="5" t="s">
        <v>375</v>
      </c>
      <c r="BM3" s="5" t="s">
        <v>375</v>
      </c>
      <c r="BN3" s="5" t="s">
        <v>375</v>
      </c>
      <c r="BO3" s="110" t="s">
        <v>113</v>
      </c>
      <c r="BP3" s="110" t="s">
        <v>113</v>
      </c>
      <c r="BQ3" s="110" t="s">
        <v>113</v>
      </c>
      <c r="BR3" s="5" t="s">
        <v>253</v>
      </c>
      <c r="BS3" s="5" t="s">
        <v>253</v>
      </c>
      <c r="BT3" s="5" t="s">
        <v>253</v>
      </c>
      <c r="BU3" s="110" t="s">
        <v>257</v>
      </c>
      <c r="BV3" s="110" t="s">
        <v>257</v>
      </c>
      <c r="BW3" s="110" t="s">
        <v>257</v>
      </c>
      <c r="BX3" s="5" t="s">
        <v>261</v>
      </c>
      <c r="BY3" s="5" t="s">
        <v>261</v>
      </c>
      <c r="BZ3" s="5" t="s">
        <v>261</v>
      </c>
      <c r="CA3" s="110" t="s">
        <v>401</v>
      </c>
      <c r="CB3" s="110" t="s">
        <v>401</v>
      </c>
      <c r="CC3" s="110" t="s">
        <v>401</v>
      </c>
      <c r="CD3" s="5" t="s">
        <v>431</v>
      </c>
      <c r="CE3" s="5" t="s">
        <v>431</v>
      </c>
      <c r="CF3" s="5" t="s">
        <v>431</v>
      </c>
      <c r="CG3" s="110" t="s">
        <v>437</v>
      </c>
      <c r="CH3" s="110" t="s">
        <v>437</v>
      </c>
      <c r="CI3" s="110" t="s">
        <v>437</v>
      </c>
      <c r="CJ3" s="5" t="s">
        <v>448</v>
      </c>
      <c r="CK3" s="5" t="s">
        <v>448</v>
      </c>
      <c r="CL3" s="5" t="s">
        <v>448</v>
      </c>
      <c r="CM3" s="110" t="s">
        <v>428</v>
      </c>
      <c r="CN3" s="110" t="s">
        <v>428</v>
      </c>
      <c r="CO3" s="110" t="s">
        <v>428</v>
      </c>
      <c r="CP3" s="5" t="s">
        <v>167</v>
      </c>
      <c r="CQ3" s="5" t="s">
        <v>167</v>
      </c>
      <c r="CR3" s="5" t="s">
        <v>167</v>
      </c>
      <c r="CS3" s="110" t="s">
        <v>588</v>
      </c>
      <c r="CT3" s="110" t="s">
        <v>588</v>
      </c>
      <c r="CU3" s="110" t="s">
        <v>588</v>
      </c>
      <c r="CV3" s="5" t="s">
        <v>589</v>
      </c>
      <c r="CW3" s="5" t="s">
        <v>589</v>
      </c>
      <c r="CX3" s="5" t="s">
        <v>589</v>
      </c>
      <c r="CY3" s="110" t="s">
        <v>213</v>
      </c>
      <c r="CZ3" s="110" t="s">
        <v>213</v>
      </c>
      <c r="DA3" s="110" t="s">
        <v>213</v>
      </c>
      <c r="DB3" s="5" t="s">
        <v>508</v>
      </c>
      <c r="DC3" s="5" t="s">
        <v>508</v>
      </c>
      <c r="DD3" s="5" t="s">
        <v>508</v>
      </c>
      <c r="DE3" s="110" t="s">
        <v>395</v>
      </c>
      <c r="DF3" s="110" t="s">
        <v>395</v>
      </c>
      <c r="DG3" s="110" t="s">
        <v>395</v>
      </c>
      <c r="DH3" s="5" t="s">
        <v>141</v>
      </c>
      <c r="DI3" s="110" t="s">
        <v>284</v>
      </c>
      <c r="DJ3" s="110" t="s">
        <v>284</v>
      </c>
      <c r="DK3" s="110" t="s">
        <v>284</v>
      </c>
      <c r="DL3" s="5" t="s">
        <v>331</v>
      </c>
      <c r="DM3" s="5" t="s">
        <v>331</v>
      </c>
      <c r="DN3" s="5" t="s">
        <v>331</v>
      </c>
      <c r="DO3" s="110" t="s">
        <v>309</v>
      </c>
      <c r="DP3" s="5" t="s">
        <v>328</v>
      </c>
      <c r="DQ3" s="5" t="s">
        <v>328</v>
      </c>
      <c r="DR3" s="5" t="s">
        <v>328</v>
      </c>
      <c r="DS3" s="110" t="s">
        <v>312</v>
      </c>
      <c r="DT3" s="110" t="s">
        <v>312</v>
      </c>
      <c r="DU3" s="110" t="s">
        <v>312</v>
      </c>
      <c r="DV3" s="5" t="s">
        <v>154</v>
      </c>
      <c r="DW3" s="5" t="s">
        <v>154</v>
      </c>
      <c r="DX3" s="5" t="s">
        <v>154</v>
      </c>
      <c r="DY3" s="110" t="s">
        <v>264</v>
      </c>
      <c r="DZ3" s="110" t="s">
        <v>264</v>
      </c>
      <c r="EA3" s="110" t="s">
        <v>264</v>
      </c>
      <c r="EB3" s="5" t="s">
        <v>3428</v>
      </c>
      <c r="EC3" s="5" t="s">
        <v>3428</v>
      </c>
      <c r="ED3" s="5" t="s">
        <v>3428</v>
      </c>
      <c r="EE3" s="110" t="s">
        <v>3440</v>
      </c>
      <c r="EF3" s="110" t="s">
        <v>3440</v>
      </c>
      <c r="EG3" s="110" t="s">
        <v>3440</v>
      </c>
      <c r="EH3" s="5" t="s">
        <v>3438</v>
      </c>
      <c r="EI3" s="5" t="s">
        <v>3438</v>
      </c>
      <c r="EJ3" s="5" t="s">
        <v>3438</v>
      </c>
      <c r="EK3" s="110" t="s">
        <v>3432</v>
      </c>
      <c r="EL3" s="110" t="s">
        <v>3432</v>
      </c>
      <c r="EM3" s="110" t="s">
        <v>3432</v>
      </c>
      <c r="EN3" s="5" t="s">
        <v>3433</v>
      </c>
      <c r="EO3" s="5" t="s">
        <v>3433</v>
      </c>
      <c r="EP3" s="5" t="s">
        <v>3433</v>
      </c>
      <c r="EQ3" s="110" t="s">
        <v>3612</v>
      </c>
      <c r="ER3" s="110" t="s">
        <v>3612</v>
      </c>
      <c r="ES3" s="110" t="s">
        <v>3612</v>
      </c>
      <c r="ET3" s="213" t="s">
        <v>3617</v>
      </c>
      <c r="EU3" s="213" t="s">
        <v>3617</v>
      </c>
      <c r="EV3" s="213" t="s">
        <v>3617</v>
      </c>
    </row>
    <row r="4" spans="1:152" ht="13.5" thickTop="1" x14ac:dyDescent="0.25">
      <c r="A4" s="6" t="s">
        <v>590</v>
      </c>
      <c r="B4" s="6" t="s">
        <v>591</v>
      </c>
      <c r="C4" s="6" t="s">
        <v>592</v>
      </c>
      <c r="D4" s="6" t="s">
        <v>593</v>
      </c>
      <c r="E4" s="6" t="s">
        <v>594</v>
      </c>
      <c r="F4" s="6" t="s">
        <v>595</v>
      </c>
      <c r="G4" s="6" t="s">
        <v>596</v>
      </c>
      <c r="H4" s="6" t="s">
        <v>592</v>
      </c>
      <c r="I4" s="6" t="s">
        <v>65</v>
      </c>
      <c r="J4" s="6" t="s">
        <v>597</v>
      </c>
      <c r="K4" s="6" t="s">
        <v>598</v>
      </c>
      <c r="L4" s="6" t="s">
        <v>599</v>
      </c>
      <c r="M4" s="6" t="s">
        <v>600</v>
      </c>
      <c r="N4" s="6" t="s">
        <v>601</v>
      </c>
      <c r="O4" s="6" t="s">
        <v>602</v>
      </c>
      <c r="P4" s="6" t="s">
        <v>603</v>
      </c>
      <c r="Q4" s="6" t="s">
        <v>604</v>
      </c>
      <c r="R4" s="6" t="s">
        <v>605</v>
      </c>
      <c r="S4" s="6" t="s">
        <v>606</v>
      </c>
      <c r="T4" s="6" t="s">
        <v>607</v>
      </c>
      <c r="U4" s="6" t="s">
        <v>608</v>
      </c>
      <c r="V4" s="6" t="s">
        <v>609</v>
      </c>
      <c r="W4" s="6" t="s">
        <v>609</v>
      </c>
      <c r="X4" s="6" t="s">
        <v>609</v>
      </c>
      <c r="Y4" s="6" t="s">
        <v>610</v>
      </c>
      <c r="Z4" s="6" t="s">
        <v>611</v>
      </c>
      <c r="AA4" s="6" t="s">
        <v>612</v>
      </c>
      <c r="AB4" s="6" t="s">
        <v>613</v>
      </c>
      <c r="AC4" s="6" t="s">
        <v>614</v>
      </c>
      <c r="AD4" s="6" t="s">
        <v>615</v>
      </c>
      <c r="AE4" s="6" t="s">
        <v>616</v>
      </c>
      <c r="AF4" s="6" t="s">
        <v>617</v>
      </c>
      <c r="AG4" s="6" t="s">
        <v>618</v>
      </c>
      <c r="AH4" s="6" t="s">
        <v>619</v>
      </c>
      <c r="AI4" s="6" t="s">
        <v>620</v>
      </c>
      <c r="AJ4" s="6" t="s">
        <v>621</v>
      </c>
      <c r="AK4" s="6" t="s">
        <v>622</v>
      </c>
      <c r="AL4" s="6" t="s">
        <v>623</v>
      </c>
      <c r="AM4" s="6" t="s">
        <v>624</v>
      </c>
      <c r="AN4" s="6" t="s">
        <v>625</v>
      </c>
      <c r="AO4" s="6" t="s">
        <v>626</v>
      </c>
      <c r="AP4" s="6" t="s">
        <v>626</v>
      </c>
      <c r="AQ4" s="6" t="s">
        <v>627</v>
      </c>
      <c r="AR4" s="6" t="s">
        <v>628</v>
      </c>
      <c r="AS4" s="6" t="s">
        <v>629</v>
      </c>
      <c r="AT4" s="6" t="s">
        <v>630</v>
      </c>
      <c r="AU4" s="6" t="s">
        <v>631</v>
      </c>
      <c r="AV4" s="6" t="s">
        <v>632</v>
      </c>
      <c r="AW4" s="6" t="s">
        <v>633</v>
      </c>
      <c r="AX4" s="6" t="s">
        <v>634</v>
      </c>
      <c r="AY4" s="6" t="s">
        <v>635</v>
      </c>
      <c r="AZ4" s="6" t="s">
        <v>636</v>
      </c>
      <c r="BA4" s="6" t="s">
        <v>637</v>
      </c>
      <c r="BB4" s="6" t="s">
        <v>638</v>
      </c>
      <c r="BC4" s="6" t="s">
        <v>639</v>
      </c>
      <c r="BD4" s="6" t="s">
        <v>640</v>
      </c>
      <c r="BE4" s="6" t="s">
        <v>641</v>
      </c>
      <c r="BF4" s="6" t="s">
        <v>642</v>
      </c>
      <c r="BG4" s="6" t="s">
        <v>642</v>
      </c>
      <c r="BH4" s="6" t="s">
        <v>642</v>
      </c>
      <c r="BI4" s="6" t="s">
        <v>643</v>
      </c>
      <c r="BJ4" s="6" t="s">
        <v>644</v>
      </c>
      <c r="BK4" s="6" t="s">
        <v>645</v>
      </c>
      <c r="BL4" s="6" t="s">
        <v>646</v>
      </c>
      <c r="BM4" s="6" t="s">
        <v>647</v>
      </c>
      <c r="BN4" s="6" t="s">
        <v>647</v>
      </c>
      <c r="BO4" s="84" t="s">
        <v>648</v>
      </c>
      <c r="BP4" s="6" t="s">
        <v>649</v>
      </c>
      <c r="BQ4" s="6" t="s">
        <v>650</v>
      </c>
      <c r="BR4" s="6" t="s">
        <v>651</v>
      </c>
      <c r="BS4" s="6" t="s">
        <v>652</v>
      </c>
      <c r="BT4" s="6" t="s">
        <v>653</v>
      </c>
      <c r="BU4" s="6" t="s">
        <v>654</v>
      </c>
      <c r="BV4" s="6" t="s">
        <v>655</v>
      </c>
      <c r="BW4" s="6" t="s">
        <v>656</v>
      </c>
      <c r="BX4" s="6" t="s">
        <v>657</v>
      </c>
      <c r="BY4" s="6" t="s">
        <v>658</v>
      </c>
      <c r="BZ4" s="6" t="s">
        <v>659</v>
      </c>
      <c r="CA4" s="6" t="s">
        <v>660</v>
      </c>
      <c r="CB4" s="6" t="s">
        <v>661</v>
      </c>
      <c r="CC4" s="6" t="s">
        <v>662</v>
      </c>
      <c r="CD4" s="6" t="s">
        <v>663</v>
      </c>
      <c r="CE4" s="6" t="s">
        <v>664</v>
      </c>
      <c r="CF4" s="6" t="s">
        <v>664</v>
      </c>
      <c r="CG4" s="6" t="s">
        <v>665</v>
      </c>
      <c r="CH4" s="6" t="s">
        <v>666</v>
      </c>
      <c r="CI4" s="6" t="s">
        <v>667</v>
      </c>
      <c r="CJ4" s="6" t="s">
        <v>668</v>
      </c>
      <c r="CK4" s="6" t="s">
        <v>669</v>
      </c>
      <c r="CL4" s="6" t="s">
        <v>670</v>
      </c>
      <c r="CM4" s="6" t="s">
        <v>671</v>
      </c>
      <c r="CN4" s="6" t="s">
        <v>672</v>
      </c>
      <c r="CO4" s="6" t="s">
        <v>673</v>
      </c>
      <c r="CP4" s="6" t="s">
        <v>674</v>
      </c>
      <c r="CQ4" s="6" t="s">
        <v>675</v>
      </c>
      <c r="CR4" s="6" t="s">
        <v>676</v>
      </c>
      <c r="CS4" s="6" t="s">
        <v>677</v>
      </c>
      <c r="CT4" s="6" t="s">
        <v>678</v>
      </c>
      <c r="CU4" s="6" t="s">
        <v>678</v>
      </c>
      <c r="CV4" s="6" t="s">
        <v>679</v>
      </c>
      <c r="CW4" s="6" t="s">
        <v>680</v>
      </c>
      <c r="CX4" s="6" t="s">
        <v>681</v>
      </c>
      <c r="CY4" s="6" t="s">
        <v>682</v>
      </c>
      <c r="CZ4" s="6" t="s">
        <v>683</v>
      </c>
      <c r="DA4" s="6" t="s">
        <v>683</v>
      </c>
      <c r="DB4" s="6" t="s">
        <v>684</v>
      </c>
      <c r="DC4" s="6" t="s">
        <v>685</v>
      </c>
      <c r="DD4" s="6" t="s">
        <v>686</v>
      </c>
      <c r="DE4" s="6" t="s">
        <v>687</v>
      </c>
      <c r="DF4" s="6" t="s">
        <v>688</v>
      </c>
      <c r="DG4" s="6" t="s">
        <v>689</v>
      </c>
      <c r="DH4" s="14">
        <v>0.12</v>
      </c>
      <c r="DI4" s="6" t="s">
        <v>690</v>
      </c>
      <c r="DJ4" s="6" t="s">
        <v>691</v>
      </c>
      <c r="DK4" s="6" t="s">
        <v>692</v>
      </c>
      <c r="DL4" s="6" t="s">
        <v>693</v>
      </c>
      <c r="DM4" s="6" t="s">
        <v>693</v>
      </c>
      <c r="DN4" s="6" t="s">
        <v>693</v>
      </c>
      <c r="DO4" s="6">
        <v>1</v>
      </c>
      <c r="DP4" s="6" t="s">
        <v>643</v>
      </c>
      <c r="DQ4" s="6" t="s">
        <v>643</v>
      </c>
      <c r="DR4" s="6" t="s">
        <v>643</v>
      </c>
      <c r="DS4" s="6" t="s">
        <v>633</v>
      </c>
      <c r="DT4" s="6" t="s">
        <v>694</v>
      </c>
      <c r="DU4" s="6" t="s">
        <v>695</v>
      </c>
      <c r="DV4" s="6" t="s">
        <v>696</v>
      </c>
      <c r="DW4" s="6" t="s">
        <v>697</v>
      </c>
      <c r="DX4" s="6" t="s">
        <v>698</v>
      </c>
      <c r="DY4" s="6" t="s">
        <v>699</v>
      </c>
      <c r="DZ4" s="6" t="s">
        <v>700</v>
      </c>
      <c r="EA4" s="6" t="s">
        <v>701</v>
      </c>
      <c r="EB4" s="6" t="s">
        <v>3442</v>
      </c>
      <c r="EC4" s="205" t="s">
        <v>3443</v>
      </c>
      <c r="ED4" s="199" t="s">
        <v>3444</v>
      </c>
      <c r="EE4" s="199" t="s">
        <v>3445</v>
      </c>
      <c r="EF4" s="199" t="s">
        <v>3446</v>
      </c>
      <c r="EG4" s="199" t="s">
        <v>3447</v>
      </c>
      <c r="EH4" s="199" t="s">
        <v>3448</v>
      </c>
      <c r="EI4" s="199" t="s">
        <v>3449</v>
      </c>
      <c r="EJ4" s="199" t="s">
        <v>3450</v>
      </c>
      <c r="EK4" s="199" t="s">
        <v>687</v>
      </c>
      <c r="EL4" s="199" t="s">
        <v>688</v>
      </c>
      <c r="EM4" s="199" t="s">
        <v>689</v>
      </c>
      <c r="EN4" s="199" t="s">
        <v>3410</v>
      </c>
      <c r="EO4" s="199" t="s">
        <v>3410</v>
      </c>
      <c r="EP4" s="199" t="s">
        <v>3410</v>
      </c>
      <c r="EQ4" s="199" t="s">
        <v>3661</v>
      </c>
      <c r="ER4" s="199" t="s">
        <v>3659</v>
      </c>
      <c r="ES4" s="199" t="s">
        <v>3660</v>
      </c>
      <c r="ET4" s="199" t="s">
        <v>3652</v>
      </c>
      <c r="EU4" s="199" t="s">
        <v>3650</v>
      </c>
      <c r="EV4" s="199" t="s">
        <v>3651</v>
      </c>
    </row>
    <row r="5" spans="1:152" ht="13" x14ac:dyDescent="0.25">
      <c r="A5" s="6" t="s">
        <v>702</v>
      </c>
      <c r="B5" s="6" t="s">
        <v>703</v>
      </c>
      <c r="C5" s="6" t="s">
        <v>704</v>
      </c>
      <c r="D5" s="6" t="s">
        <v>705</v>
      </c>
      <c r="E5" s="6" t="s">
        <v>156</v>
      </c>
      <c r="F5" s="6" t="s">
        <v>706</v>
      </c>
      <c r="G5" s="6" t="s">
        <v>707</v>
      </c>
      <c r="H5" s="6" t="s">
        <v>708</v>
      </c>
      <c r="I5" s="6" t="s">
        <v>709</v>
      </c>
      <c r="J5" s="6" t="s">
        <v>710</v>
      </c>
      <c r="K5" s="6" t="s">
        <v>711</v>
      </c>
      <c r="L5" s="6" t="s">
        <v>712</v>
      </c>
      <c r="M5" s="6"/>
      <c r="N5" s="6"/>
      <c r="O5" s="6"/>
      <c r="P5" s="6" t="s">
        <v>713</v>
      </c>
      <c r="Q5" s="6" t="s">
        <v>714</v>
      </c>
      <c r="R5" s="6" t="s">
        <v>715</v>
      </c>
      <c r="S5" s="6"/>
      <c r="T5" s="6"/>
      <c r="U5" s="6"/>
      <c r="V5" s="6" t="s">
        <v>716</v>
      </c>
      <c r="W5" s="6" t="s">
        <v>717</v>
      </c>
      <c r="X5" s="6" t="s">
        <v>717</v>
      </c>
      <c r="Y5" s="6" t="s">
        <v>718</v>
      </c>
      <c r="Z5" s="6" t="s">
        <v>719</v>
      </c>
      <c r="AA5" s="6" t="s">
        <v>720</v>
      </c>
      <c r="AB5" s="6" t="s">
        <v>721</v>
      </c>
      <c r="AC5" s="6" t="s">
        <v>722</v>
      </c>
      <c r="AD5" s="6" t="s">
        <v>723</v>
      </c>
      <c r="AE5" s="6"/>
      <c r="AF5" s="6"/>
      <c r="AG5" s="6"/>
      <c r="AH5" s="6" t="s">
        <v>724</v>
      </c>
      <c r="AI5" s="6" t="s">
        <v>725</v>
      </c>
      <c r="AJ5" s="6" t="s">
        <v>726</v>
      </c>
      <c r="AK5" s="6" t="s">
        <v>727</v>
      </c>
      <c r="AL5" s="6" t="s">
        <v>728</v>
      </c>
      <c r="AM5" s="6" t="s">
        <v>729</v>
      </c>
      <c r="AN5" s="6" t="s">
        <v>730</v>
      </c>
      <c r="AO5" s="6" t="s">
        <v>731</v>
      </c>
      <c r="AP5" s="6" t="s">
        <v>731</v>
      </c>
      <c r="AQ5" s="6" t="s">
        <v>732</v>
      </c>
      <c r="AR5" s="6" t="s">
        <v>733</v>
      </c>
      <c r="AS5" s="6" t="s">
        <v>734</v>
      </c>
      <c r="AT5" s="6" t="s">
        <v>735</v>
      </c>
      <c r="AU5" s="6" t="s">
        <v>736</v>
      </c>
      <c r="AV5" s="6" t="s">
        <v>737</v>
      </c>
      <c r="AW5" s="6" t="s">
        <v>738</v>
      </c>
      <c r="AX5" s="6" t="s">
        <v>739</v>
      </c>
      <c r="AY5" s="6" t="s">
        <v>740</v>
      </c>
      <c r="AZ5" s="6" t="s">
        <v>741</v>
      </c>
      <c r="BA5" s="6" t="s">
        <v>742</v>
      </c>
      <c r="BB5" s="6" t="s">
        <v>743</v>
      </c>
      <c r="BC5" s="6" t="s">
        <v>744</v>
      </c>
      <c r="BD5" s="6" t="s">
        <v>745</v>
      </c>
      <c r="BE5" s="6" t="s">
        <v>746</v>
      </c>
      <c r="BF5" s="6" t="s">
        <v>738</v>
      </c>
      <c r="BG5" s="6" t="s">
        <v>738</v>
      </c>
      <c r="BH5" s="6" t="s">
        <v>738</v>
      </c>
      <c r="BI5" s="6" t="s">
        <v>747</v>
      </c>
      <c r="BJ5" s="6" t="s">
        <v>748</v>
      </c>
      <c r="BK5" s="6" t="s">
        <v>749</v>
      </c>
      <c r="BL5" s="6" t="s">
        <v>750</v>
      </c>
      <c r="BM5" s="6" t="s">
        <v>751</v>
      </c>
      <c r="BN5" s="6" t="s">
        <v>752</v>
      </c>
      <c r="BO5" s="6" t="s">
        <v>753</v>
      </c>
      <c r="BP5" s="6" t="s">
        <v>754</v>
      </c>
      <c r="BQ5" s="6" t="s">
        <v>754</v>
      </c>
      <c r="BR5" s="6" t="s">
        <v>755</v>
      </c>
      <c r="BS5" s="6" t="s">
        <v>756</v>
      </c>
      <c r="BT5" s="6" t="s">
        <v>757</v>
      </c>
      <c r="BU5" s="6" t="s">
        <v>758</v>
      </c>
      <c r="BV5" s="6" t="s">
        <v>759</v>
      </c>
      <c r="BW5" s="6" t="s">
        <v>760</v>
      </c>
      <c r="BX5" s="6" t="s">
        <v>761</v>
      </c>
      <c r="BY5" s="6" t="s">
        <v>762</v>
      </c>
      <c r="BZ5" s="6" t="s">
        <v>763</v>
      </c>
      <c r="CA5" s="6" t="s">
        <v>764</v>
      </c>
      <c r="CB5" s="6" t="s">
        <v>765</v>
      </c>
      <c r="CC5" s="6" t="s">
        <v>766</v>
      </c>
      <c r="CD5" s="6" t="s">
        <v>767</v>
      </c>
      <c r="CE5" s="6" t="s">
        <v>768</v>
      </c>
      <c r="CF5" s="6" t="s">
        <v>769</v>
      </c>
      <c r="CG5" s="6" t="s">
        <v>770</v>
      </c>
      <c r="CH5" s="6" t="s">
        <v>771</v>
      </c>
      <c r="CI5" s="6" t="s">
        <v>772</v>
      </c>
      <c r="CJ5" s="6" t="s">
        <v>773</v>
      </c>
      <c r="CK5" s="6" t="s">
        <v>774</v>
      </c>
      <c r="CL5" s="6" t="s">
        <v>775</v>
      </c>
      <c r="CM5" s="6" t="s">
        <v>776</v>
      </c>
      <c r="CN5" s="6" t="s">
        <v>777</v>
      </c>
      <c r="CO5" s="6" t="s">
        <v>778</v>
      </c>
      <c r="CP5" s="6" t="s">
        <v>779</v>
      </c>
      <c r="CQ5" s="6" t="s">
        <v>780</v>
      </c>
      <c r="CR5" s="6" t="s">
        <v>781</v>
      </c>
      <c r="CS5" s="6" t="s">
        <v>782</v>
      </c>
      <c r="CT5" s="6" t="s">
        <v>783</v>
      </c>
      <c r="CU5" s="6" t="s">
        <v>784</v>
      </c>
      <c r="CV5" s="6" t="s">
        <v>785</v>
      </c>
      <c r="CW5" s="6" t="s">
        <v>786</v>
      </c>
      <c r="CX5" s="6" t="s">
        <v>787</v>
      </c>
      <c r="CY5" s="6" t="s">
        <v>788</v>
      </c>
      <c r="CZ5" s="6" t="s">
        <v>789</v>
      </c>
      <c r="DA5" s="6" t="s">
        <v>789</v>
      </c>
      <c r="DB5" s="6" t="s">
        <v>790</v>
      </c>
      <c r="DC5" s="6" t="s">
        <v>791</v>
      </c>
      <c r="DD5" s="6" t="s">
        <v>792</v>
      </c>
      <c r="DE5" s="6" t="s">
        <v>793</v>
      </c>
      <c r="DF5" s="6" t="s">
        <v>794</v>
      </c>
      <c r="DG5" s="6" t="s">
        <v>795</v>
      </c>
      <c r="DH5" s="14">
        <v>0.25</v>
      </c>
      <c r="DI5" s="6" t="s">
        <v>796</v>
      </c>
      <c r="DJ5" s="6" t="s">
        <v>797</v>
      </c>
      <c r="DK5" s="6" t="s">
        <v>798</v>
      </c>
      <c r="DL5" s="6" t="s">
        <v>799</v>
      </c>
      <c r="DM5" s="6" t="s">
        <v>799</v>
      </c>
      <c r="DN5" s="6" t="s">
        <v>799</v>
      </c>
      <c r="DO5" s="6">
        <v>2</v>
      </c>
      <c r="DP5" s="6" t="s">
        <v>747</v>
      </c>
      <c r="DQ5" s="6" t="s">
        <v>747</v>
      </c>
      <c r="DR5" s="6" t="s">
        <v>747</v>
      </c>
      <c r="DS5" s="6" t="s">
        <v>738</v>
      </c>
      <c r="DT5" s="6" t="s">
        <v>800</v>
      </c>
      <c r="DU5" s="6" t="s">
        <v>801</v>
      </c>
      <c r="DV5" s="6" t="s">
        <v>802</v>
      </c>
      <c r="DW5" s="6" t="s">
        <v>803</v>
      </c>
      <c r="DX5" s="6" t="s">
        <v>804</v>
      </c>
      <c r="DY5" s="6" t="s">
        <v>805</v>
      </c>
      <c r="DZ5" s="6" t="s">
        <v>806</v>
      </c>
      <c r="EA5" s="6" t="s">
        <v>807</v>
      </c>
      <c r="EB5" s="6" t="s">
        <v>3451</v>
      </c>
      <c r="EC5" s="205" t="s">
        <v>3452</v>
      </c>
      <c r="ED5" s="199" t="s">
        <v>3453</v>
      </c>
      <c r="EE5" s="199" t="s">
        <v>3454</v>
      </c>
      <c r="EF5" s="199" t="s">
        <v>3455</v>
      </c>
      <c r="EG5" s="199" t="s">
        <v>3456</v>
      </c>
      <c r="EH5" s="199" t="s">
        <v>3457</v>
      </c>
      <c r="EI5" s="199" t="s">
        <v>3458</v>
      </c>
      <c r="EJ5" s="199" t="s">
        <v>3459</v>
      </c>
      <c r="EK5" s="199" t="s">
        <v>3460</v>
      </c>
      <c r="EL5" s="199" t="s">
        <v>3461</v>
      </c>
      <c r="EM5" s="199" t="s">
        <v>3400</v>
      </c>
      <c r="EN5" s="6" t="s">
        <v>3462</v>
      </c>
      <c r="EO5" s="6" t="s">
        <v>2040</v>
      </c>
      <c r="EP5" s="6" t="s">
        <v>2041</v>
      </c>
      <c r="EQ5" s="205" t="s">
        <v>3664</v>
      </c>
      <c r="ER5" s="205" t="s">
        <v>3662</v>
      </c>
      <c r="ES5" s="205" t="s">
        <v>3663</v>
      </c>
      <c r="ET5" s="205" t="s">
        <v>3655</v>
      </c>
      <c r="EU5" s="205" t="s">
        <v>3653</v>
      </c>
      <c r="EV5" s="205" t="s">
        <v>3654</v>
      </c>
    </row>
    <row r="6" spans="1:152" s="6" customFormat="1" ht="13" x14ac:dyDescent="0.25">
      <c r="A6" s="6" t="s">
        <v>808</v>
      </c>
      <c r="B6" s="6" t="s">
        <v>808</v>
      </c>
      <c r="C6" s="6" t="s">
        <v>809</v>
      </c>
      <c r="D6" s="6" t="s">
        <v>810</v>
      </c>
      <c r="G6" s="6" t="s">
        <v>811</v>
      </c>
      <c r="H6" s="6" t="s">
        <v>812</v>
      </c>
      <c r="I6" s="6" t="s">
        <v>813</v>
      </c>
      <c r="J6" s="6" t="s">
        <v>814</v>
      </c>
      <c r="K6" s="6" t="s">
        <v>815</v>
      </c>
      <c r="L6" s="6" t="s">
        <v>816</v>
      </c>
      <c r="P6" s="6" t="s">
        <v>817</v>
      </c>
      <c r="Q6" s="6" t="s">
        <v>818</v>
      </c>
      <c r="R6" s="6" t="s">
        <v>819</v>
      </c>
      <c r="V6" s="6" t="s">
        <v>820</v>
      </c>
      <c r="W6" s="6" t="s">
        <v>821</v>
      </c>
      <c r="X6" s="6" t="s">
        <v>821</v>
      </c>
      <c r="Y6" s="6" t="s">
        <v>822</v>
      </c>
      <c r="Z6" s="6" t="s">
        <v>823</v>
      </c>
      <c r="AA6" s="6" t="s">
        <v>824</v>
      </c>
      <c r="AB6" s="6" t="s">
        <v>825</v>
      </c>
      <c r="AC6" s="6" t="s">
        <v>826</v>
      </c>
      <c r="AD6" s="6" t="s">
        <v>827</v>
      </c>
      <c r="AH6" s="6" t="s">
        <v>828</v>
      </c>
      <c r="AI6" s="6" t="s">
        <v>829</v>
      </c>
      <c r="AJ6" s="6" t="s">
        <v>830</v>
      </c>
      <c r="AK6" s="6" t="s">
        <v>831</v>
      </c>
      <c r="AL6" s="6" t="s">
        <v>832</v>
      </c>
      <c r="AM6" s="6" t="s">
        <v>833</v>
      </c>
      <c r="AN6" s="6" t="s">
        <v>834</v>
      </c>
      <c r="AO6" s="6" t="s">
        <v>835</v>
      </c>
      <c r="AP6" s="6" t="s">
        <v>835</v>
      </c>
      <c r="AQ6" s="6" t="s">
        <v>836</v>
      </c>
      <c r="AR6" s="6" t="s">
        <v>837</v>
      </c>
      <c r="AS6" s="6" t="s">
        <v>838</v>
      </c>
      <c r="AT6" s="6" t="s">
        <v>839</v>
      </c>
      <c r="AU6" s="6" t="s">
        <v>840</v>
      </c>
      <c r="AV6" s="6" t="s">
        <v>841</v>
      </c>
      <c r="AW6" s="6" t="s">
        <v>842</v>
      </c>
      <c r="AX6" s="6" t="s">
        <v>843</v>
      </c>
      <c r="AY6" s="6" t="s">
        <v>844</v>
      </c>
      <c r="AZ6" s="6" t="s">
        <v>845</v>
      </c>
      <c r="BA6" s="6" t="s">
        <v>846</v>
      </c>
      <c r="BB6" s="6" t="s">
        <v>847</v>
      </c>
      <c r="BF6" s="6" t="s">
        <v>842</v>
      </c>
      <c r="BG6" s="6" t="s">
        <v>842</v>
      </c>
      <c r="BH6" s="6" t="s">
        <v>842</v>
      </c>
      <c r="BI6" s="6" t="s">
        <v>848</v>
      </c>
      <c r="BJ6" s="6" t="s">
        <v>849</v>
      </c>
      <c r="BK6" s="6" t="s">
        <v>850</v>
      </c>
      <c r="BL6" s="6" t="s">
        <v>851</v>
      </c>
      <c r="BM6" s="6" t="s">
        <v>852</v>
      </c>
      <c r="BN6" s="6" t="s">
        <v>852</v>
      </c>
      <c r="BO6" s="6" t="s">
        <v>853</v>
      </c>
      <c r="BP6" s="6" t="s">
        <v>854</v>
      </c>
      <c r="BQ6" s="6" t="s">
        <v>855</v>
      </c>
      <c r="BR6" s="6" t="s">
        <v>856</v>
      </c>
      <c r="BS6" s="6" t="s">
        <v>857</v>
      </c>
      <c r="BT6" s="6" t="s">
        <v>858</v>
      </c>
      <c r="BU6" s="6" t="s">
        <v>859</v>
      </c>
      <c r="BV6" s="6" t="s">
        <v>860</v>
      </c>
      <c r="BW6" s="6" t="s">
        <v>861</v>
      </c>
      <c r="CD6" s="6" t="s">
        <v>862</v>
      </c>
      <c r="CE6" s="6" t="s">
        <v>863</v>
      </c>
      <c r="CF6" s="6" t="s">
        <v>864</v>
      </c>
      <c r="CG6" s="6" t="s">
        <v>865</v>
      </c>
      <c r="CH6" s="6" t="s">
        <v>866</v>
      </c>
      <c r="CI6" s="6" t="s">
        <v>867</v>
      </c>
      <c r="CJ6" s="6" t="s">
        <v>868</v>
      </c>
      <c r="CK6" s="6" t="s">
        <v>869</v>
      </c>
      <c r="CL6" s="6" t="s">
        <v>870</v>
      </c>
      <c r="CM6" s="6" t="s">
        <v>871</v>
      </c>
      <c r="CN6" s="6" t="s">
        <v>872</v>
      </c>
      <c r="CO6" s="6" t="s">
        <v>872</v>
      </c>
      <c r="CP6" s="6" t="s">
        <v>873</v>
      </c>
      <c r="CQ6" s="6" t="s">
        <v>874</v>
      </c>
      <c r="CR6" s="6" t="s">
        <v>875</v>
      </c>
      <c r="CS6" s="6" t="s">
        <v>876</v>
      </c>
      <c r="CT6" s="6" t="s">
        <v>877</v>
      </c>
      <c r="CU6" s="6" t="s">
        <v>878</v>
      </c>
      <c r="CY6" s="6" t="s">
        <v>879</v>
      </c>
      <c r="CZ6" s="6" t="s">
        <v>880</v>
      </c>
      <c r="DA6" s="6" t="s">
        <v>880</v>
      </c>
      <c r="DB6" s="6" t="s">
        <v>881</v>
      </c>
      <c r="DC6" s="6" t="s">
        <v>882</v>
      </c>
      <c r="DD6" s="6" t="s">
        <v>883</v>
      </c>
      <c r="DI6" s="6" t="s">
        <v>884</v>
      </c>
      <c r="DJ6" s="6" t="s">
        <v>885</v>
      </c>
      <c r="DK6" s="6" t="s">
        <v>886</v>
      </c>
      <c r="DL6" s="6" t="s">
        <v>887</v>
      </c>
      <c r="DM6" s="6" t="s">
        <v>887</v>
      </c>
      <c r="DN6" s="6" t="s">
        <v>887</v>
      </c>
      <c r="DO6" s="6">
        <v>3</v>
      </c>
      <c r="DS6" s="6" t="s">
        <v>888</v>
      </c>
      <c r="DT6" s="6" t="s">
        <v>889</v>
      </c>
      <c r="DU6" s="6" t="s">
        <v>890</v>
      </c>
      <c r="DY6" s="6" t="s">
        <v>891</v>
      </c>
      <c r="DZ6" s="6" t="s">
        <v>892</v>
      </c>
      <c r="EA6" s="6" t="s">
        <v>893</v>
      </c>
      <c r="EB6" s="6" t="s">
        <v>3463</v>
      </c>
      <c r="EC6" s="6" t="s">
        <v>3464</v>
      </c>
      <c r="ED6" s="6" t="s">
        <v>3465</v>
      </c>
      <c r="EE6" s="6" t="s">
        <v>3466</v>
      </c>
      <c r="EF6" s="6" t="s">
        <v>3467</v>
      </c>
      <c r="EG6" s="6" t="s">
        <v>3468</v>
      </c>
      <c r="EH6" s="6" t="s">
        <v>3469</v>
      </c>
      <c r="EI6" s="6" t="s">
        <v>3470</v>
      </c>
      <c r="EJ6" s="6" t="s">
        <v>3471</v>
      </c>
      <c r="EK6" s="6" t="s">
        <v>3472</v>
      </c>
      <c r="EL6" s="6" t="s">
        <v>3397</v>
      </c>
      <c r="EM6" s="6" t="s">
        <v>3401</v>
      </c>
      <c r="EN6" s="6" t="s">
        <v>3473</v>
      </c>
      <c r="EO6" s="6" t="s">
        <v>874</v>
      </c>
      <c r="EP6" s="6" t="s">
        <v>875</v>
      </c>
      <c r="ET6" s="6" t="s">
        <v>3658</v>
      </c>
      <c r="EU6" s="6" t="s">
        <v>3656</v>
      </c>
      <c r="EV6" s="6" t="s">
        <v>3657</v>
      </c>
    </row>
    <row r="7" spans="1:152" s="6" customFormat="1" ht="13" x14ac:dyDescent="0.25">
      <c r="A7" s="6" t="s">
        <v>894</v>
      </c>
      <c r="B7" s="6" t="s">
        <v>895</v>
      </c>
      <c r="G7" s="6" t="s">
        <v>896</v>
      </c>
      <c r="H7" s="6" t="s">
        <v>897</v>
      </c>
      <c r="I7" s="6" t="s">
        <v>898</v>
      </c>
      <c r="J7" s="6" t="s">
        <v>899</v>
      </c>
      <c r="K7" s="6" t="s">
        <v>900</v>
      </c>
      <c r="L7" s="6" t="s">
        <v>901</v>
      </c>
      <c r="P7" s="6" t="s">
        <v>902</v>
      </c>
      <c r="Q7" s="6" t="s">
        <v>903</v>
      </c>
      <c r="R7" s="6" t="s">
        <v>904</v>
      </c>
      <c r="V7" s="6" t="s">
        <v>905</v>
      </c>
      <c r="W7" s="6" t="s">
        <v>905</v>
      </c>
      <c r="X7" s="6" t="s">
        <v>905</v>
      </c>
      <c r="Y7" s="6" t="s">
        <v>906</v>
      </c>
      <c r="Z7" s="6" t="s">
        <v>907</v>
      </c>
      <c r="AA7" s="6" t="s">
        <v>908</v>
      </c>
      <c r="AB7" s="6" t="s">
        <v>909</v>
      </c>
      <c r="AC7" s="6" t="s">
        <v>910</v>
      </c>
      <c r="AD7" s="6" t="s">
        <v>911</v>
      </c>
      <c r="AH7" s="6" t="s">
        <v>912</v>
      </c>
      <c r="AI7" s="6" t="s">
        <v>913</v>
      </c>
      <c r="AJ7" s="6" t="s">
        <v>914</v>
      </c>
      <c r="AK7" s="6" t="s">
        <v>915</v>
      </c>
      <c r="AL7" s="6" t="s">
        <v>916</v>
      </c>
      <c r="AM7" s="6" t="s">
        <v>917</v>
      </c>
      <c r="AN7" s="6" t="s">
        <v>918</v>
      </c>
      <c r="AO7" s="6" t="s">
        <v>919</v>
      </c>
      <c r="AP7" s="6" t="s">
        <v>919</v>
      </c>
      <c r="AQ7" s="6" t="s">
        <v>920</v>
      </c>
      <c r="AR7" s="6" t="s">
        <v>921</v>
      </c>
      <c r="AS7" s="6" t="s">
        <v>922</v>
      </c>
      <c r="AT7" s="6" t="s">
        <v>923</v>
      </c>
      <c r="AU7" s="6" t="s">
        <v>924</v>
      </c>
      <c r="AV7" s="6" t="s">
        <v>925</v>
      </c>
      <c r="AW7" s="6" t="s">
        <v>926</v>
      </c>
      <c r="AX7" s="6" t="s">
        <v>927</v>
      </c>
      <c r="AY7" s="6" t="s">
        <v>928</v>
      </c>
      <c r="AZ7" s="6" t="s">
        <v>929</v>
      </c>
      <c r="BA7" s="6" t="s">
        <v>930</v>
      </c>
      <c r="BB7" s="6" t="s">
        <v>931</v>
      </c>
      <c r="BF7" s="6" t="s">
        <v>926</v>
      </c>
      <c r="BG7" s="6" t="s">
        <v>926</v>
      </c>
      <c r="BH7" s="6" t="s">
        <v>926</v>
      </c>
      <c r="BL7" s="6" t="s">
        <v>932</v>
      </c>
      <c r="BM7" s="6" t="s">
        <v>933</v>
      </c>
      <c r="BN7" s="6" t="s">
        <v>934</v>
      </c>
      <c r="BO7" s="6" t="s">
        <v>935</v>
      </c>
      <c r="BP7" s="6" t="s">
        <v>936</v>
      </c>
      <c r="BQ7" s="6" t="s">
        <v>936</v>
      </c>
      <c r="BR7" s="6" t="s">
        <v>937</v>
      </c>
      <c r="BS7" s="6" t="s">
        <v>938</v>
      </c>
      <c r="BT7" s="6" t="s">
        <v>939</v>
      </c>
      <c r="CD7" s="6" t="s">
        <v>940</v>
      </c>
      <c r="CE7" s="6" t="s">
        <v>941</v>
      </c>
      <c r="CF7" s="6" t="s">
        <v>942</v>
      </c>
      <c r="CJ7" s="6" t="s">
        <v>943</v>
      </c>
      <c r="CK7" s="6" t="s">
        <v>944</v>
      </c>
      <c r="CL7" s="6" t="s">
        <v>945</v>
      </c>
      <c r="CM7" s="6" t="s">
        <v>946</v>
      </c>
      <c r="CN7" s="6" t="s">
        <v>947</v>
      </c>
      <c r="CO7" s="6" t="s">
        <v>948</v>
      </c>
      <c r="CP7" s="6" t="s">
        <v>949</v>
      </c>
      <c r="CQ7" s="6" t="s">
        <v>950</v>
      </c>
      <c r="CR7" s="6" t="s">
        <v>951</v>
      </c>
      <c r="CS7" s="6" t="s">
        <v>952</v>
      </c>
      <c r="CT7" s="6" t="s">
        <v>953</v>
      </c>
      <c r="CU7" s="6" t="s">
        <v>954</v>
      </c>
      <c r="CY7" s="6" t="s">
        <v>955</v>
      </c>
      <c r="CZ7" s="6" t="s">
        <v>956</v>
      </c>
      <c r="DA7" s="6" t="s">
        <v>957</v>
      </c>
      <c r="DB7" s="6" t="s">
        <v>958</v>
      </c>
      <c r="DC7" s="6" t="s">
        <v>959</v>
      </c>
      <c r="DD7" s="6" t="s">
        <v>960</v>
      </c>
      <c r="DL7" s="6" t="s">
        <v>961</v>
      </c>
      <c r="DM7" s="6" t="s">
        <v>961</v>
      </c>
      <c r="DN7" s="6" t="s">
        <v>961</v>
      </c>
      <c r="DO7" s="6">
        <v>4</v>
      </c>
      <c r="DS7" s="6" t="s">
        <v>962</v>
      </c>
      <c r="DT7" s="6" t="s">
        <v>963</v>
      </c>
      <c r="DU7" s="6" t="s">
        <v>964</v>
      </c>
      <c r="DY7" s="6" t="s">
        <v>965</v>
      </c>
      <c r="DZ7" s="6" t="s">
        <v>966</v>
      </c>
      <c r="EA7" s="6" t="s">
        <v>967</v>
      </c>
      <c r="EE7" s="6" t="s">
        <v>3474</v>
      </c>
      <c r="EF7" s="6" t="s">
        <v>3475</v>
      </c>
      <c r="EG7" s="6" t="s">
        <v>3476</v>
      </c>
      <c r="EH7" s="6" t="s">
        <v>3477</v>
      </c>
      <c r="EI7" s="6" t="s">
        <v>3478</v>
      </c>
      <c r="EJ7" s="6" t="s">
        <v>3479</v>
      </c>
      <c r="EK7" s="6" t="s">
        <v>3480</v>
      </c>
      <c r="EL7" s="6" t="s">
        <v>3398</v>
      </c>
      <c r="EM7" s="6" t="s">
        <v>3402</v>
      </c>
      <c r="EN7" s="6" t="s">
        <v>3481</v>
      </c>
      <c r="EO7" s="6" t="s">
        <v>3414</v>
      </c>
      <c r="EP7" s="6" t="s">
        <v>3416</v>
      </c>
    </row>
    <row r="8" spans="1:152" s="6" customFormat="1" ht="13" x14ac:dyDescent="0.25">
      <c r="A8" s="6" t="s">
        <v>968</v>
      </c>
      <c r="B8" s="6" t="s">
        <v>969</v>
      </c>
      <c r="P8" s="6" t="s">
        <v>970</v>
      </c>
      <c r="Q8" s="6" t="s">
        <v>971</v>
      </c>
      <c r="R8" s="6" t="s">
        <v>972</v>
      </c>
      <c r="V8" s="6" t="s">
        <v>973</v>
      </c>
      <c r="W8" s="6" t="s">
        <v>974</v>
      </c>
      <c r="X8" s="6" t="s">
        <v>974</v>
      </c>
      <c r="Y8" s="6" t="s">
        <v>975</v>
      </c>
      <c r="Z8" s="6" t="s">
        <v>976</v>
      </c>
      <c r="AA8" s="6" t="s">
        <v>977</v>
      </c>
      <c r="AB8" s="6" t="s">
        <v>978</v>
      </c>
      <c r="AC8" s="6" t="s">
        <v>979</v>
      </c>
      <c r="AD8" s="6" t="s">
        <v>980</v>
      </c>
      <c r="AK8" s="6" t="s">
        <v>981</v>
      </c>
      <c r="AL8" s="6" t="s">
        <v>982</v>
      </c>
      <c r="AM8" s="6" t="s">
        <v>983</v>
      </c>
      <c r="AN8" s="6" t="s">
        <v>984</v>
      </c>
      <c r="AO8" s="6" t="s">
        <v>985</v>
      </c>
      <c r="AP8" s="6" t="s">
        <v>985</v>
      </c>
      <c r="AQ8" s="6" t="s">
        <v>986</v>
      </c>
      <c r="AR8" s="6" t="s">
        <v>987</v>
      </c>
      <c r="AS8" s="6" t="s">
        <v>988</v>
      </c>
      <c r="AT8" s="6" t="s">
        <v>989</v>
      </c>
      <c r="AU8" s="6" t="s">
        <v>990</v>
      </c>
      <c r="AV8" s="6" t="s">
        <v>990</v>
      </c>
      <c r="AW8" s="6" t="s">
        <v>991</v>
      </c>
      <c r="AX8" s="6" t="s">
        <v>992</v>
      </c>
      <c r="AY8" s="6" t="s">
        <v>993</v>
      </c>
      <c r="AZ8" s="6" t="s">
        <v>994</v>
      </c>
      <c r="BA8" s="6" t="s">
        <v>995</v>
      </c>
      <c r="BB8" s="6" t="s">
        <v>996</v>
      </c>
      <c r="BF8" s="6" t="s">
        <v>997</v>
      </c>
      <c r="BG8" s="6" t="s">
        <v>997</v>
      </c>
      <c r="BH8" s="6" t="s">
        <v>997</v>
      </c>
      <c r="BL8" s="6" t="s">
        <v>998</v>
      </c>
      <c r="BM8" s="6" t="s">
        <v>999</v>
      </c>
      <c r="BN8" s="6" t="s">
        <v>1000</v>
      </c>
      <c r="BO8" s="6" t="s">
        <v>1001</v>
      </c>
      <c r="BP8" s="6" t="s">
        <v>1002</v>
      </c>
      <c r="BQ8" s="6" t="s">
        <v>1003</v>
      </c>
      <c r="BR8" s="6" t="s">
        <v>1004</v>
      </c>
      <c r="BS8" s="6" t="s">
        <v>1005</v>
      </c>
      <c r="BT8" s="6" t="s">
        <v>1006</v>
      </c>
      <c r="CD8" s="6" t="s">
        <v>1007</v>
      </c>
      <c r="CE8" s="6" t="s">
        <v>1008</v>
      </c>
      <c r="CF8" s="6" t="s">
        <v>1009</v>
      </c>
      <c r="CJ8" s="6" t="s">
        <v>1010</v>
      </c>
      <c r="CK8" s="6" t="s">
        <v>1011</v>
      </c>
      <c r="CL8" s="6" t="s">
        <v>1012</v>
      </c>
      <c r="CM8" s="6" t="s">
        <v>1013</v>
      </c>
      <c r="CN8" s="6" t="s">
        <v>1014</v>
      </c>
      <c r="CO8" s="6" t="s">
        <v>1015</v>
      </c>
      <c r="CP8" s="6" t="s">
        <v>1016</v>
      </c>
      <c r="CQ8" s="6" t="s">
        <v>1017</v>
      </c>
      <c r="CR8" s="6" t="s">
        <v>1018</v>
      </c>
      <c r="CS8" s="6" t="s">
        <v>1019</v>
      </c>
      <c r="CT8" s="6" t="s">
        <v>1020</v>
      </c>
      <c r="CU8" s="6" t="s">
        <v>1021</v>
      </c>
      <c r="CY8" s="6" t="s">
        <v>1022</v>
      </c>
      <c r="CZ8" s="6" t="s">
        <v>1023</v>
      </c>
      <c r="DA8" s="6" t="s">
        <v>1024</v>
      </c>
      <c r="DB8" s="6" t="s">
        <v>1025</v>
      </c>
      <c r="DC8" s="6" t="s">
        <v>1026</v>
      </c>
      <c r="DD8" s="6" t="s">
        <v>1027</v>
      </c>
      <c r="DL8" s="6" t="s">
        <v>1028</v>
      </c>
      <c r="DM8" s="6" t="s">
        <v>1028</v>
      </c>
      <c r="DN8" s="6" t="s">
        <v>1028</v>
      </c>
      <c r="DO8" s="6">
        <v>5</v>
      </c>
      <c r="DS8" s="6" t="s">
        <v>1029</v>
      </c>
      <c r="DT8" s="6" t="s">
        <v>1030</v>
      </c>
      <c r="DU8" s="6" t="s">
        <v>1031</v>
      </c>
      <c r="DY8" s="6" t="s">
        <v>3382</v>
      </c>
      <c r="DZ8" s="6" t="s">
        <v>3383</v>
      </c>
      <c r="EA8" s="6" t="s">
        <v>3384</v>
      </c>
      <c r="EE8" s="6" t="s">
        <v>3482</v>
      </c>
      <c r="EF8" s="6" t="s">
        <v>3483</v>
      </c>
      <c r="EG8" s="6" t="s">
        <v>3484</v>
      </c>
      <c r="EH8" s="6" t="s">
        <v>3485</v>
      </c>
      <c r="EI8" s="6" t="s">
        <v>3486</v>
      </c>
      <c r="EJ8" s="6" t="s">
        <v>3487</v>
      </c>
      <c r="EK8" s="6" t="s">
        <v>3488</v>
      </c>
      <c r="EL8" s="6" t="s">
        <v>3399</v>
      </c>
      <c r="EM8" s="6" t="s">
        <v>3403</v>
      </c>
      <c r="EN8" s="6" t="s">
        <v>3489</v>
      </c>
      <c r="EO8" s="6" t="s">
        <v>3418</v>
      </c>
      <c r="EP8" s="6" t="s">
        <v>3418</v>
      </c>
    </row>
    <row r="9" spans="1:152" s="6" customFormat="1" ht="13" x14ac:dyDescent="0.25">
      <c r="A9" s="6" t="s">
        <v>1032</v>
      </c>
      <c r="B9" s="6" t="s">
        <v>1033</v>
      </c>
      <c r="P9" s="6" t="s">
        <v>1034</v>
      </c>
      <c r="Q9" s="6" t="s">
        <v>1035</v>
      </c>
      <c r="R9" s="6" t="s">
        <v>1036</v>
      </c>
      <c r="V9" s="6" t="s">
        <v>1037</v>
      </c>
      <c r="W9" s="6" t="s">
        <v>1038</v>
      </c>
      <c r="X9" s="6" t="s">
        <v>1039</v>
      </c>
      <c r="Y9" s="6" t="s">
        <v>1040</v>
      </c>
      <c r="Z9" s="6" t="s">
        <v>1041</v>
      </c>
      <c r="AA9" s="6" t="s">
        <v>1042</v>
      </c>
      <c r="AB9" s="6" t="s">
        <v>1043</v>
      </c>
      <c r="AC9" s="6" t="s">
        <v>1044</v>
      </c>
      <c r="AD9" s="6" t="s">
        <v>1045</v>
      </c>
      <c r="AK9" s="6" t="s">
        <v>1046</v>
      </c>
      <c r="AL9" s="6" t="s">
        <v>1047</v>
      </c>
      <c r="AM9" s="6" t="s">
        <v>1048</v>
      </c>
      <c r="AN9" s="6" t="s">
        <v>1049</v>
      </c>
      <c r="AO9" s="6" t="s">
        <v>1050</v>
      </c>
      <c r="AP9" s="6" t="s">
        <v>1051</v>
      </c>
      <c r="AQ9" s="6" t="s">
        <v>1052</v>
      </c>
      <c r="AR9" s="6" t="s">
        <v>1053</v>
      </c>
      <c r="AS9" s="6" t="s">
        <v>1054</v>
      </c>
      <c r="AT9" s="6" t="s">
        <v>1055</v>
      </c>
      <c r="AU9" s="6" t="s">
        <v>1056</v>
      </c>
      <c r="AV9" s="6" t="s">
        <v>1057</v>
      </c>
      <c r="AW9" s="6" t="s">
        <v>1058</v>
      </c>
      <c r="AX9" s="6" t="s">
        <v>1059</v>
      </c>
      <c r="AY9" s="6" t="s">
        <v>1060</v>
      </c>
      <c r="AZ9" s="6" t="s">
        <v>1061</v>
      </c>
      <c r="BA9" s="6" t="s">
        <v>1062</v>
      </c>
      <c r="BB9" s="6" t="s">
        <v>1063</v>
      </c>
      <c r="BL9" s="6" t="s">
        <v>1064</v>
      </c>
      <c r="BM9" s="6" t="s">
        <v>1065</v>
      </c>
      <c r="BN9" s="6" t="s">
        <v>1066</v>
      </c>
      <c r="BO9" s="6" t="s">
        <v>1067</v>
      </c>
      <c r="BP9" s="6" t="s">
        <v>1068</v>
      </c>
      <c r="BQ9" s="6" t="s">
        <v>1068</v>
      </c>
      <c r="BR9" s="6" t="s">
        <v>1069</v>
      </c>
      <c r="BS9" s="6" t="s">
        <v>1070</v>
      </c>
      <c r="BT9" s="6" t="s">
        <v>1071</v>
      </c>
      <c r="CD9" s="6" t="s">
        <v>1072</v>
      </c>
      <c r="CE9" s="6" t="s">
        <v>1073</v>
      </c>
      <c r="CF9" s="6" t="s">
        <v>1074</v>
      </c>
      <c r="CJ9" s="6" t="s">
        <v>1075</v>
      </c>
      <c r="CK9" s="6" t="s">
        <v>1076</v>
      </c>
      <c r="CL9" s="6" t="s">
        <v>1077</v>
      </c>
      <c r="CM9" s="6" t="s">
        <v>1078</v>
      </c>
      <c r="CN9" s="6" t="s">
        <v>1079</v>
      </c>
      <c r="CO9" s="6" t="s">
        <v>1080</v>
      </c>
      <c r="CP9" s="6" t="s">
        <v>1081</v>
      </c>
      <c r="CQ9" s="6" t="s">
        <v>1082</v>
      </c>
      <c r="CR9" s="6" t="s">
        <v>1083</v>
      </c>
      <c r="CS9" s="6" t="s">
        <v>1084</v>
      </c>
      <c r="CT9" s="6" t="s">
        <v>1085</v>
      </c>
      <c r="CU9" s="6" t="s">
        <v>1086</v>
      </c>
      <c r="CY9" s="6" t="s">
        <v>1087</v>
      </c>
      <c r="CZ9" s="6" t="s">
        <v>1088</v>
      </c>
      <c r="DA9" s="6" t="s">
        <v>1089</v>
      </c>
      <c r="DB9" s="6" t="s">
        <v>1090</v>
      </c>
      <c r="DC9" s="6" t="s">
        <v>1091</v>
      </c>
      <c r="DD9" s="6" t="s">
        <v>1091</v>
      </c>
      <c r="DL9" s="6" t="s">
        <v>1092</v>
      </c>
      <c r="DM9" s="6" t="s">
        <v>1092</v>
      </c>
      <c r="DN9" s="6" t="s">
        <v>1092</v>
      </c>
      <c r="DS9" s="6" t="s">
        <v>1093</v>
      </c>
      <c r="DT9" s="6" t="s">
        <v>1094</v>
      </c>
      <c r="DU9" s="6" t="s">
        <v>1095</v>
      </c>
      <c r="DY9" s="6" t="s">
        <v>3385</v>
      </c>
      <c r="DZ9" s="6" t="s">
        <v>3386</v>
      </c>
      <c r="EA9" s="6" t="s">
        <v>3387</v>
      </c>
      <c r="EE9" s="6" t="s">
        <v>3490</v>
      </c>
      <c r="EF9" s="6" t="s">
        <v>3491</v>
      </c>
      <c r="EG9" s="6" t="s">
        <v>3492</v>
      </c>
      <c r="EH9" s="6" t="s">
        <v>3493</v>
      </c>
      <c r="EI9" s="6" t="s">
        <v>3494</v>
      </c>
      <c r="EJ9" s="6" t="s">
        <v>3495</v>
      </c>
      <c r="EN9" s="6" t="s">
        <v>3496</v>
      </c>
      <c r="EO9" s="6" t="s">
        <v>1316</v>
      </c>
      <c r="EP9" s="6" t="s">
        <v>1317</v>
      </c>
    </row>
    <row r="10" spans="1:152" s="6" customFormat="1" ht="13" x14ac:dyDescent="0.25">
      <c r="P10" s="6" t="s">
        <v>1096</v>
      </c>
      <c r="Q10" s="6" t="s">
        <v>1097</v>
      </c>
      <c r="R10" s="6" t="s">
        <v>1098</v>
      </c>
      <c r="V10" s="6" t="s">
        <v>1099</v>
      </c>
      <c r="W10" s="6" t="s">
        <v>1099</v>
      </c>
      <c r="X10" s="6" t="s">
        <v>1099</v>
      </c>
      <c r="Y10" s="6" t="s">
        <v>1100</v>
      </c>
      <c r="Z10" s="6" t="s">
        <v>1101</v>
      </c>
      <c r="AA10" s="6" t="s">
        <v>1102</v>
      </c>
      <c r="AB10" s="6" t="s">
        <v>1103</v>
      </c>
      <c r="AC10" s="6" t="s">
        <v>1104</v>
      </c>
      <c r="AD10" s="6" t="s">
        <v>1105</v>
      </c>
      <c r="AK10" s="6" t="s">
        <v>1106</v>
      </c>
      <c r="AL10" s="6" t="s">
        <v>1107</v>
      </c>
      <c r="AM10" s="6" t="s">
        <v>1108</v>
      </c>
      <c r="AN10" s="6" t="s">
        <v>1109</v>
      </c>
      <c r="AO10" s="6" t="s">
        <v>1110</v>
      </c>
      <c r="AP10" s="6" t="s">
        <v>1110</v>
      </c>
      <c r="AQ10" s="6" t="s">
        <v>1111</v>
      </c>
      <c r="AR10" s="6" t="s">
        <v>1112</v>
      </c>
      <c r="AS10" s="6" t="s">
        <v>1113</v>
      </c>
      <c r="AT10" s="6" t="s">
        <v>1114</v>
      </c>
      <c r="AU10" s="6" t="s">
        <v>1115</v>
      </c>
      <c r="AV10" s="6" t="s">
        <v>1116</v>
      </c>
      <c r="AW10" s="6" t="s">
        <v>1117</v>
      </c>
      <c r="AX10" s="6" t="s">
        <v>1118</v>
      </c>
      <c r="AY10" s="6" t="s">
        <v>1119</v>
      </c>
      <c r="AZ10" s="6" t="s">
        <v>1120</v>
      </c>
      <c r="BA10" s="6" t="s">
        <v>1121</v>
      </c>
      <c r="BB10" s="6" t="s">
        <v>1122</v>
      </c>
      <c r="BL10" s="6" t="s">
        <v>1123</v>
      </c>
      <c r="BM10" s="6" t="s">
        <v>1124</v>
      </c>
      <c r="BN10" s="6" t="s">
        <v>1125</v>
      </c>
      <c r="BO10" s="6" t="s">
        <v>1126</v>
      </c>
      <c r="BP10" s="6" t="s">
        <v>1127</v>
      </c>
      <c r="BQ10" s="6" t="s">
        <v>1128</v>
      </c>
      <c r="BR10" s="6" t="s">
        <v>1129</v>
      </c>
      <c r="BS10" s="6" t="s">
        <v>1130</v>
      </c>
      <c r="BT10" s="6" t="s">
        <v>1131</v>
      </c>
      <c r="CD10" s="6" t="s">
        <v>1132</v>
      </c>
      <c r="CE10" s="6" t="s">
        <v>1133</v>
      </c>
      <c r="CF10" s="6" t="s">
        <v>1134</v>
      </c>
      <c r="CJ10" s="6" t="s">
        <v>1135</v>
      </c>
      <c r="CK10" s="6" t="s">
        <v>1136</v>
      </c>
      <c r="CL10" s="6" t="s">
        <v>1137</v>
      </c>
      <c r="CM10" s="6" t="s">
        <v>1138</v>
      </c>
      <c r="CN10" s="6" t="s">
        <v>1139</v>
      </c>
      <c r="CO10" s="6" t="s">
        <v>1140</v>
      </c>
      <c r="CP10" s="6" t="s">
        <v>1141</v>
      </c>
      <c r="CQ10" s="6" t="s">
        <v>1142</v>
      </c>
      <c r="CR10" s="6" t="s">
        <v>1142</v>
      </c>
      <c r="CS10" s="6" t="s">
        <v>1143</v>
      </c>
      <c r="CT10" s="6" t="s">
        <v>1144</v>
      </c>
      <c r="CU10" s="6" t="s">
        <v>1145</v>
      </c>
      <c r="DB10" s="6" t="s">
        <v>1146</v>
      </c>
      <c r="DC10" s="6" t="s">
        <v>1147</v>
      </c>
      <c r="DD10" s="6" t="s">
        <v>1148</v>
      </c>
      <c r="DL10" s="6" t="s">
        <v>1149</v>
      </c>
      <c r="DM10" s="6" t="s">
        <v>1149</v>
      </c>
      <c r="DN10" s="6" t="s">
        <v>1149</v>
      </c>
      <c r="DS10" s="6" t="s">
        <v>1150</v>
      </c>
      <c r="DT10" s="6" t="s">
        <v>1151</v>
      </c>
      <c r="DU10" s="6" t="s">
        <v>1152</v>
      </c>
      <c r="DY10" s="6" t="s">
        <v>3388</v>
      </c>
      <c r="DZ10" s="6" t="s">
        <v>3389</v>
      </c>
      <c r="EA10" s="6" t="s">
        <v>3390</v>
      </c>
      <c r="EE10" s="6" t="s">
        <v>3497</v>
      </c>
      <c r="EF10" s="6" t="s">
        <v>3498</v>
      </c>
      <c r="EG10" s="6" t="s">
        <v>3499</v>
      </c>
      <c r="EH10" s="6" t="s">
        <v>3500</v>
      </c>
      <c r="EI10" s="6" t="s">
        <v>3501</v>
      </c>
      <c r="EJ10" s="6" t="s">
        <v>3502</v>
      </c>
      <c r="EN10" s="6" t="s">
        <v>3503</v>
      </c>
      <c r="EO10" s="6" t="s">
        <v>3404</v>
      </c>
      <c r="EP10" s="6" t="s">
        <v>3404</v>
      </c>
    </row>
    <row r="11" spans="1:152" s="6" customFormat="1" ht="13" x14ac:dyDescent="0.25">
      <c r="P11" s="6" t="s">
        <v>1153</v>
      </c>
      <c r="Q11" s="6" t="s">
        <v>1154</v>
      </c>
      <c r="R11" s="6" t="s">
        <v>1155</v>
      </c>
      <c r="V11" s="6" t="s">
        <v>1156</v>
      </c>
      <c r="W11" s="6" t="s">
        <v>1157</v>
      </c>
      <c r="X11" s="6" t="s">
        <v>1158</v>
      </c>
      <c r="Y11" s="6" t="s">
        <v>1159</v>
      </c>
      <c r="Z11" s="6" t="s">
        <v>1160</v>
      </c>
      <c r="AA11" s="6" t="s">
        <v>1161</v>
      </c>
      <c r="AB11" s="6" t="s">
        <v>1162</v>
      </c>
      <c r="AC11" s="6" t="s">
        <v>1163</v>
      </c>
      <c r="AD11" s="6" t="s">
        <v>1164</v>
      </c>
      <c r="AK11" s="6" t="s">
        <v>1165</v>
      </c>
      <c r="AL11" s="6" t="s">
        <v>1166</v>
      </c>
      <c r="AM11" s="6" t="s">
        <v>1167</v>
      </c>
      <c r="AN11" s="6" t="s">
        <v>1168</v>
      </c>
      <c r="AO11" s="6" t="s">
        <v>1169</v>
      </c>
      <c r="AP11" s="6" t="s">
        <v>1169</v>
      </c>
      <c r="AQ11" s="6" t="s">
        <v>1170</v>
      </c>
      <c r="AR11" s="6" t="s">
        <v>1171</v>
      </c>
      <c r="AS11" s="6" t="s">
        <v>1172</v>
      </c>
      <c r="AT11" s="6" t="s">
        <v>1173</v>
      </c>
      <c r="AU11" s="6" t="s">
        <v>1174</v>
      </c>
      <c r="AV11" s="6" t="s">
        <v>1175</v>
      </c>
      <c r="AW11" s="6" t="s">
        <v>1176</v>
      </c>
      <c r="AX11" s="6" t="s">
        <v>1177</v>
      </c>
      <c r="AY11" s="6" t="s">
        <v>1178</v>
      </c>
      <c r="AZ11" s="6" t="s">
        <v>1179</v>
      </c>
      <c r="BA11" s="6" t="s">
        <v>1180</v>
      </c>
      <c r="BB11" s="6" t="s">
        <v>1181</v>
      </c>
      <c r="BL11" s="6" t="s">
        <v>1182</v>
      </c>
      <c r="BM11" s="6" t="s">
        <v>1183</v>
      </c>
      <c r="BN11" s="6" t="s">
        <v>1184</v>
      </c>
      <c r="BO11" s="6" t="s">
        <v>1185</v>
      </c>
      <c r="BP11" s="6" t="s">
        <v>1186</v>
      </c>
      <c r="BQ11" s="6" t="s">
        <v>1187</v>
      </c>
      <c r="BR11" s="6" t="s">
        <v>1188</v>
      </c>
      <c r="BS11" s="6" t="s">
        <v>1189</v>
      </c>
      <c r="BT11" s="6" t="s">
        <v>1190</v>
      </c>
      <c r="CD11" s="6" t="s">
        <v>1191</v>
      </c>
      <c r="CE11" s="6" t="s">
        <v>1192</v>
      </c>
      <c r="CF11" s="6" t="s">
        <v>1193</v>
      </c>
      <c r="CJ11" s="6" t="s">
        <v>1194</v>
      </c>
      <c r="CK11" s="6" t="s">
        <v>1195</v>
      </c>
      <c r="CL11" s="6" t="s">
        <v>1196</v>
      </c>
      <c r="CM11" s="6" t="s">
        <v>1197</v>
      </c>
      <c r="CN11" s="6" t="s">
        <v>1198</v>
      </c>
      <c r="CO11" s="6" t="s">
        <v>1199</v>
      </c>
      <c r="CP11" s="6" t="s">
        <v>1200</v>
      </c>
      <c r="CQ11" s="6" t="s">
        <v>1201</v>
      </c>
      <c r="CR11" s="6" t="s">
        <v>1202</v>
      </c>
      <c r="CS11" s="6" t="s">
        <v>1203</v>
      </c>
      <c r="CT11" s="6" t="s">
        <v>1204</v>
      </c>
      <c r="CU11" s="6" t="s">
        <v>1205</v>
      </c>
      <c r="DB11" s="6" t="s">
        <v>825</v>
      </c>
      <c r="DC11" s="6" t="s">
        <v>1206</v>
      </c>
      <c r="DD11" s="6" t="s">
        <v>1207</v>
      </c>
      <c r="DL11" s="6" t="s">
        <v>1208</v>
      </c>
      <c r="DM11" s="6" t="s">
        <v>1208</v>
      </c>
      <c r="DN11" s="6" t="s">
        <v>1208</v>
      </c>
      <c r="DS11" s="6" t="s">
        <v>1209</v>
      </c>
      <c r="DT11" s="6" t="s">
        <v>1210</v>
      </c>
      <c r="DU11" s="6" t="s">
        <v>1211</v>
      </c>
      <c r="EE11" s="6" t="s">
        <v>3504</v>
      </c>
      <c r="EF11" s="6" t="s">
        <v>3505</v>
      </c>
      <c r="EG11" s="6" t="s">
        <v>3506</v>
      </c>
      <c r="EH11" s="6" t="s">
        <v>3507</v>
      </c>
      <c r="EI11" s="6" t="s">
        <v>3508</v>
      </c>
      <c r="EJ11" s="6" t="s">
        <v>3509</v>
      </c>
      <c r="EN11" s="6" t="s">
        <v>3510</v>
      </c>
      <c r="EO11" s="6" t="s">
        <v>3420</v>
      </c>
      <c r="EP11" s="6" t="s">
        <v>3421</v>
      </c>
    </row>
    <row r="12" spans="1:152" s="6" customFormat="1" ht="13" x14ac:dyDescent="0.25">
      <c r="P12" s="6" t="s">
        <v>1212</v>
      </c>
      <c r="Q12" s="6" t="s">
        <v>1213</v>
      </c>
      <c r="R12" s="6" t="s">
        <v>1214</v>
      </c>
      <c r="V12" s="6" t="s">
        <v>1215</v>
      </c>
      <c r="W12" s="6" t="s">
        <v>1215</v>
      </c>
      <c r="X12" s="6" t="s">
        <v>1215</v>
      </c>
      <c r="Y12" s="6" t="s">
        <v>1216</v>
      </c>
      <c r="Z12" s="6" t="s">
        <v>1217</v>
      </c>
      <c r="AA12" s="6" t="s">
        <v>1218</v>
      </c>
      <c r="AB12" s="6" t="s">
        <v>1219</v>
      </c>
      <c r="AC12" s="6" t="s">
        <v>1220</v>
      </c>
      <c r="AD12" s="6" t="s">
        <v>1221</v>
      </c>
      <c r="AK12" s="6" t="s">
        <v>1222</v>
      </c>
      <c r="AL12" s="6" t="s">
        <v>1223</v>
      </c>
      <c r="AM12" s="6" t="s">
        <v>1224</v>
      </c>
      <c r="AN12" s="6" t="s">
        <v>1225</v>
      </c>
      <c r="AO12" s="6" t="s">
        <v>1226</v>
      </c>
      <c r="AP12" s="6" t="s">
        <v>1226</v>
      </c>
      <c r="AQ12" s="6" t="s">
        <v>1227</v>
      </c>
      <c r="AR12" s="6" t="s">
        <v>1228</v>
      </c>
      <c r="AS12" s="6" t="s">
        <v>1229</v>
      </c>
      <c r="AT12" s="6" t="s">
        <v>1230</v>
      </c>
      <c r="AU12" s="6" t="s">
        <v>1231</v>
      </c>
      <c r="AV12" s="6" t="s">
        <v>1232</v>
      </c>
      <c r="AW12" s="6" t="s">
        <v>1233</v>
      </c>
      <c r="AX12" s="6" t="s">
        <v>1234</v>
      </c>
      <c r="AY12" s="6" t="s">
        <v>1235</v>
      </c>
      <c r="AZ12" s="6" t="s">
        <v>1236</v>
      </c>
      <c r="BA12" s="6" t="s">
        <v>1237</v>
      </c>
      <c r="BB12" s="6" t="s">
        <v>1238</v>
      </c>
      <c r="BL12" s="6" t="s">
        <v>1239</v>
      </c>
      <c r="BM12" s="6" t="s">
        <v>1240</v>
      </c>
      <c r="BN12" s="6" t="s">
        <v>1241</v>
      </c>
      <c r="BO12" s="6" t="s">
        <v>1242</v>
      </c>
      <c r="BP12" s="6" t="s">
        <v>1243</v>
      </c>
      <c r="BQ12" s="6" t="s">
        <v>1244</v>
      </c>
      <c r="BR12" s="6" t="s">
        <v>1245</v>
      </c>
      <c r="BS12" s="6" t="s">
        <v>1246</v>
      </c>
      <c r="BT12" s="6" t="s">
        <v>1247</v>
      </c>
      <c r="CD12" s="6" t="s">
        <v>1248</v>
      </c>
      <c r="CE12" s="6" t="s">
        <v>1249</v>
      </c>
      <c r="CF12" s="6" t="s">
        <v>1250</v>
      </c>
      <c r="CJ12" s="6" t="s">
        <v>1251</v>
      </c>
      <c r="CK12" s="6" t="s">
        <v>1252</v>
      </c>
      <c r="CL12" s="6" t="s">
        <v>1253</v>
      </c>
      <c r="CM12" s="6" t="s">
        <v>1254</v>
      </c>
      <c r="CN12" s="6" t="s">
        <v>1255</v>
      </c>
      <c r="CO12" s="6" t="s">
        <v>1256</v>
      </c>
      <c r="CP12" s="6" t="s">
        <v>1257</v>
      </c>
      <c r="CQ12" s="6" t="s">
        <v>1258</v>
      </c>
      <c r="CR12" s="6" t="s">
        <v>1259</v>
      </c>
      <c r="CS12" s="6" t="s">
        <v>1260</v>
      </c>
      <c r="CT12" s="6" t="s">
        <v>1261</v>
      </c>
      <c r="CU12" s="6" t="s">
        <v>1262</v>
      </c>
      <c r="DB12" s="6" t="s">
        <v>1263</v>
      </c>
      <c r="DC12" s="6" t="s">
        <v>1264</v>
      </c>
      <c r="DD12" s="6" t="s">
        <v>1265</v>
      </c>
      <c r="DL12" s="6" t="s">
        <v>1266</v>
      </c>
      <c r="DM12" s="6" t="s">
        <v>1266</v>
      </c>
      <c r="DN12" s="6" t="s">
        <v>1266</v>
      </c>
      <c r="DS12" s="6" t="s">
        <v>926</v>
      </c>
      <c r="DT12" s="6" t="s">
        <v>1267</v>
      </c>
      <c r="DU12" s="6" t="s">
        <v>1268</v>
      </c>
      <c r="EE12" s="6" t="s">
        <v>3511</v>
      </c>
      <c r="EF12" s="6" t="s">
        <v>3512</v>
      </c>
      <c r="EG12" s="6" t="s">
        <v>3513</v>
      </c>
      <c r="EH12" s="6" t="s">
        <v>3514</v>
      </c>
      <c r="EI12" s="6" t="s">
        <v>3515</v>
      </c>
      <c r="EJ12" s="6" t="s">
        <v>3516</v>
      </c>
      <c r="EN12" s="6" t="s">
        <v>3517</v>
      </c>
      <c r="EO12" s="6" t="s">
        <v>1515</v>
      </c>
      <c r="EP12" s="6" t="s">
        <v>1516</v>
      </c>
    </row>
    <row r="13" spans="1:152" s="6" customFormat="1" ht="13" x14ac:dyDescent="0.25">
      <c r="P13" s="6" t="s">
        <v>1269</v>
      </c>
      <c r="Q13" s="6" t="s">
        <v>1270</v>
      </c>
      <c r="R13" s="6" t="s">
        <v>1271</v>
      </c>
      <c r="V13" s="6" t="s">
        <v>1272</v>
      </c>
      <c r="W13" s="6" t="s">
        <v>1273</v>
      </c>
      <c r="X13" s="6" t="s">
        <v>1273</v>
      </c>
      <c r="Y13" s="6" t="s">
        <v>1274</v>
      </c>
      <c r="Z13" s="6" t="s">
        <v>1275</v>
      </c>
      <c r="AA13" s="6" t="s">
        <v>1276</v>
      </c>
      <c r="AB13" s="6" t="s">
        <v>1277</v>
      </c>
      <c r="AC13" s="6" t="s">
        <v>1278</v>
      </c>
      <c r="AD13" s="6" t="s">
        <v>1279</v>
      </c>
      <c r="AK13" s="6" t="s">
        <v>1280</v>
      </c>
      <c r="AL13" s="6" t="s">
        <v>1281</v>
      </c>
      <c r="AM13" s="6" t="s">
        <v>1282</v>
      </c>
      <c r="AN13" s="6" t="s">
        <v>1283</v>
      </c>
      <c r="AO13" s="6" t="s">
        <v>1284</v>
      </c>
      <c r="AP13" s="6" t="s">
        <v>1284</v>
      </c>
      <c r="AQ13" s="6" t="s">
        <v>1285</v>
      </c>
      <c r="AR13" s="6" t="s">
        <v>1286</v>
      </c>
      <c r="AS13" s="6" t="s">
        <v>1287</v>
      </c>
      <c r="AT13" s="6" t="s">
        <v>1288</v>
      </c>
      <c r="AU13" s="6" t="s">
        <v>1289</v>
      </c>
      <c r="AV13" s="6" t="s">
        <v>1290</v>
      </c>
      <c r="AW13" s="6" t="s">
        <v>1291</v>
      </c>
      <c r="AX13" s="6" t="s">
        <v>1292</v>
      </c>
      <c r="AY13" s="6" t="s">
        <v>1293</v>
      </c>
      <c r="AZ13" s="6" t="s">
        <v>1294</v>
      </c>
      <c r="BA13" s="6" t="s">
        <v>1295</v>
      </c>
      <c r="BB13" s="6" t="s">
        <v>1296</v>
      </c>
      <c r="BL13" s="6" t="s">
        <v>1297</v>
      </c>
      <c r="BM13" s="6" t="s">
        <v>1298</v>
      </c>
      <c r="BN13" s="6" t="s">
        <v>1299</v>
      </c>
      <c r="BO13" s="84" t="s">
        <v>1300</v>
      </c>
      <c r="BP13" s="6" t="s">
        <v>1301</v>
      </c>
      <c r="BQ13" s="6" t="s">
        <v>1302</v>
      </c>
      <c r="BR13" s="6" t="s">
        <v>1303</v>
      </c>
      <c r="BS13" s="6" t="s">
        <v>1304</v>
      </c>
      <c r="BT13" s="6" t="s">
        <v>1305</v>
      </c>
      <c r="CD13" s="6" t="s">
        <v>1306</v>
      </c>
      <c r="CE13" s="6" t="s">
        <v>1307</v>
      </c>
      <c r="CF13" s="6" t="s">
        <v>1308</v>
      </c>
      <c r="CJ13" s="6" t="s">
        <v>1309</v>
      </c>
      <c r="CK13" s="6" t="s">
        <v>1310</v>
      </c>
      <c r="CL13" s="6" t="s">
        <v>1311</v>
      </c>
      <c r="CM13" s="6" t="s">
        <v>1312</v>
      </c>
      <c r="CN13" s="6" t="s">
        <v>1313</v>
      </c>
      <c r="CO13" s="6" t="s">
        <v>1314</v>
      </c>
      <c r="CP13" s="6" t="s">
        <v>1315</v>
      </c>
      <c r="CQ13" s="6" t="s">
        <v>1316</v>
      </c>
      <c r="CR13" s="6" t="s">
        <v>1317</v>
      </c>
      <c r="CS13" s="6" t="s">
        <v>1318</v>
      </c>
      <c r="CT13" s="6" t="s">
        <v>1319</v>
      </c>
      <c r="CU13" s="6" t="s">
        <v>1320</v>
      </c>
      <c r="DB13" s="6" t="s">
        <v>1321</v>
      </c>
      <c r="DC13" s="6" t="s">
        <v>1322</v>
      </c>
      <c r="DD13" s="6" t="s">
        <v>1323</v>
      </c>
      <c r="DL13" s="6" t="s">
        <v>1324</v>
      </c>
      <c r="DM13" s="6" t="s">
        <v>1324</v>
      </c>
      <c r="DN13" s="6" t="s">
        <v>1324</v>
      </c>
      <c r="DS13" s="6" t="s">
        <v>991</v>
      </c>
      <c r="DT13" s="6" t="s">
        <v>1325</v>
      </c>
      <c r="DU13" s="6" t="s">
        <v>1326</v>
      </c>
      <c r="EE13" s="6" t="s">
        <v>3518</v>
      </c>
      <c r="EF13" s="6" t="s">
        <v>3519</v>
      </c>
      <c r="EG13" s="6" t="s">
        <v>3520</v>
      </c>
      <c r="EH13" s="6" t="s">
        <v>3521</v>
      </c>
      <c r="EI13" s="6" t="s">
        <v>3522</v>
      </c>
      <c r="EJ13" s="6" t="s">
        <v>3523</v>
      </c>
      <c r="EN13" s="6" t="s">
        <v>3524</v>
      </c>
      <c r="EO13" s="6" t="s">
        <v>1082</v>
      </c>
      <c r="EP13" s="6" t="s">
        <v>1083</v>
      </c>
    </row>
    <row r="14" spans="1:152" s="6" customFormat="1" ht="13" x14ac:dyDescent="0.25">
      <c r="P14" s="6" t="s">
        <v>1327</v>
      </c>
      <c r="Q14" s="6" t="s">
        <v>1328</v>
      </c>
      <c r="R14" s="6" t="s">
        <v>1329</v>
      </c>
      <c r="V14" s="6" t="s">
        <v>1330</v>
      </c>
      <c r="W14" s="6" t="s">
        <v>1331</v>
      </c>
      <c r="X14" s="6" t="s">
        <v>1331</v>
      </c>
      <c r="Y14" s="6" t="s">
        <v>1332</v>
      </c>
      <c r="Z14" s="6" t="s">
        <v>1333</v>
      </c>
      <c r="AA14" s="6" t="s">
        <v>1334</v>
      </c>
      <c r="AB14" s="6" t="s">
        <v>1335</v>
      </c>
      <c r="AC14" s="6" t="s">
        <v>1336</v>
      </c>
      <c r="AD14" s="6" t="s">
        <v>1337</v>
      </c>
      <c r="AK14" s="6" t="s">
        <v>1338</v>
      </c>
      <c r="AL14" s="6" t="s">
        <v>1339</v>
      </c>
      <c r="AM14" s="6" t="s">
        <v>1340</v>
      </c>
      <c r="AN14" s="6" t="s">
        <v>1341</v>
      </c>
      <c r="AO14" s="6" t="s">
        <v>1342</v>
      </c>
      <c r="AP14" s="6" t="s">
        <v>1343</v>
      </c>
      <c r="AQ14" s="6" t="s">
        <v>879</v>
      </c>
      <c r="AR14" s="6" t="s">
        <v>1344</v>
      </c>
      <c r="AS14" s="6" t="s">
        <v>880</v>
      </c>
      <c r="AT14" s="6" t="s">
        <v>1345</v>
      </c>
      <c r="AU14" s="6" t="s">
        <v>1346</v>
      </c>
      <c r="AV14" s="6" t="s">
        <v>1347</v>
      </c>
      <c r="AW14" s="6" t="s">
        <v>1348</v>
      </c>
      <c r="AX14" s="6" t="s">
        <v>1349</v>
      </c>
      <c r="AY14" s="6" t="s">
        <v>1350</v>
      </c>
      <c r="BL14" s="6" t="s">
        <v>1351</v>
      </c>
      <c r="BM14" s="6" t="s">
        <v>1352</v>
      </c>
      <c r="BN14" s="6" t="s">
        <v>1352</v>
      </c>
      <c r="BO14" s="6" t="s">
        <v>1353</v>
      </c>
      <c r="BP14" s="6" t="s">
        <v>1354</v>
      </c>
      <c r="BQ14" s="6" t="s">
        <v>1354</v>
      </c>
      <c r="BR14" s="6" t="s">
        <v>1355</v>
      </c>
      <c r="BS14" s="6" t="s">
        <v>1356</v>
      </c>
      <c r="BT14" s="6" t="s">
        <v>1357</v>
      </c>
      <c r="CD14" s="6" t="s">
        <v>1358</v>
      </c>
      <c r="CE14" s="6" t="s">
        <v>1359</v>
      </c>
      <c r="CF14" s="6" t="s">
        <v>1360</v>
      </c>
      <c r="CJ14" s="6" t="s">
        <v>1361</v>
      </c>
      <c r="CK14" s="6" t="s">
        <v>1362</v>
      </c>
      <c r="CL14" s="6" t="s">
        <v>1363</v>
      </c>
      <c r="CM14" s="6" t="s">
        <v>1364</v>
      </c>
      <c r="CN14" s="6" t="s">
        <v>1365</v>
      </c>
      <c r="CO14" s="6" t="s">
        <v>1366</v>
      </c>
      <c r="CP14" s="6" t="s">
        <v>1367</v>
      </c>
      <c r="CQ14" s="6" t="s">
        <v>1368</v>
      </c>
      <c r="CR14" s="6" t="s">
        <v>1369</v>
      </c>
      <c r="CS14" s="6" t="s">
        <v>1370</v>
      </c>
      <c r="CT14" s="6" t="s">
        <v>1371</v>
      </c>
      <c r="CU14" s="6" t="s">
        <v>1372</v>
      </c>
      <c r="DB14" s="6" t="s">
        <v>1373</v>
      </c>
      <c r="DC14" s="6" t="s">
        <v>1374</v>
      </c>
      <c r="DD14" s="6" t="s">
        <v>1375</v>
      </c>
      <c r="DL14" s="6" t="s">
        <v>1376</v>
      </c>
      <c r="DM14" s="6" t="s">
        <v>1376</v>
      </c>
      <c r="DN14" s="6" t="s">
        <v>1376</v>
      </c>
      <c r="DS14" s="6" t="s">
        <v>1058</v>
      </c>
      <c r="DT14" s="6" t="s">
        <v>1377</v>
      </c>
      <c r="DU14" s="6" t="s">
        <v>1378</v>
      </c>
      <c r="EE14" s="6" t="s">
        <v>3525</v>
      </c>
      <c r="EF14" s="6" t="s">
        <v>3526</v>
      </c>
      <c r="EG14" s="6" t="s">
        <v>3527</v>
      </c>
      <c r="EH14" s="6" t="s">
        <v>3528</v>
      </c>
      <c r="EI14" s="6" t="s">
        <v>3529</v>
      </c>
      <c r="EJ14" s="6" t="s">
        <v>3530</v>
      </c>
      <c r="EN14" s="6" t="s">
        <v>3531</v>
      </c>
      <c r="EO14" s="6" t="s">
        <v>3408</v>
      </c>
      <c r="EP14" s="6" t="s">
        <v>3409</v>
      </c>
    </row>
    <row r="15" spans="1:152" s="6" customFormat="1" ht="13" x14ac:dyDescent="0.25">
      <c r="P15" s="6" t="s">
        <v>1379</v>
      </c>
      <c r="Q15" s="6" t="s">
        <v>1380</v>
      </c>
      <c r="R15" s="6" t="s">
        <v>1381</v>
      </c>
      <c r="V15" s="6" t="s">
        <v>1382</v>
      </c>
      <c r="W15" s="6" t="s">
        <v>1383</v>
      </c>
      <c r="X15" s="6" t="s">
        <v>1383</v>
      </c>
      <c r="Y15" s="6" t="s">
        <v>1384</v>
      </c>
      <c r="Z15" s="6" t="s">
        <v>1385</v>
      </c>
      <c r="AA15" s="6" t="s">
        <v>1386</v>
      </c>
      <c r="AB15" s="6" t="s">
        <v>1387</v>
      </c>
      <c r="AC15" s="6" t="s">
        <v>1388</v>
      </c>
      <c r="AD15" s="6" t="s">
        <v>1389</v>
      </c>
      <c r="AK15" s="6" t="s">
        <v>1390</v>
      </c>
      <c r="AL15" s="6" t="s">
        <v>1391</v>
      </c>
      <c r="AM15" s="6" t="s">
        <v>1392</v>
      </c>
      <c r="AN15" s="6" t="s">
        <v>1393</v>
      </c>
      <c r="AO15" s="6" t="s">
        <v>1394</v>
      </c>
      <c r="AP15" s="6" t="s">
        <v>1394</v>
      </c>
      <c r="AT15" s="6" t="s">
        <v>1395</v>
      </c>
      <c r="AU15" s="6" t="s">
        <v>1396</v>
      </c>
      <c r="AV15" s="6" t="s">
        <v>1397</v>
      </c>
      <c r="AW15" s="6" t="s">
        <v>1398</v>
      </c>
      <c r="AX15" s="6" t="s">
        <v>1399</v>
      </c>
      <c r="AY15" s="6" t="s">
        <v>1400</v>
      </c>
      <c r="BL15" s="6" t="s">
        <v>1401</v>
      </c>
      <c r="BM15" s="6" t="s">
        <v>1402</v>
      </c>
      <c r="BN15" s="6" t="s">
        <v>1403</v>
      </c>
      <c r="BO15" s="6" t="s">
        <v>1404</v>
      </c>
      <c r="BP15" s="6" t="s">
        <v>1405</v>
      </c>
      <c r="BQ15" s="6" t="s">
        <v>1405</v>
      </c>
      <c r="BR15" s="6" t="s">
        <v>1406</v>
      </c>
      <c r="BS15" s="6" t="s">
        <v>1407</v>
      </c>
      <c r="BT15" s="6" t="s">
        <v>1408</v>
      </c>
      <c r="CD15" s="6" t="s">
        <v>1409</v>
      </c>
      <c r="CE15" s="6" t="s">
        <v>1410</v>
      </c>
      <c r="CF15" s="6" t="s">
        <v>1411</v>
      </c>
      <c r="CJ15" s="6" t="s">
        <v>1412</v>
      </c>
      <c r="CK15" s="6" t="s">
        <v>1413</v>
      </c>
      <c r="CL15" s="6" t="s">
        <v>1414</v>
      </c>
      <c r="CM15" s="6" t="s">
        <v>1415</v>
      </c>
      <c r="CN15" s="6" t="s">
        <v>1416</v>
      </c>
      <c r="CO15" s="6" t="s">
        <v>1417</v>
      </c>
      <c r="CP15" s="6" t="s">
        <v>1418</v>
      </c>
      <c r="CQ15" s="6" t="s">
        <v>1419</v>
      </c>
      <c r="CR15" s="6" t="s">
        <v>1420</v>
      </c>
      <c r="CS15" s="6" t="s">
        <v>1421</v>
      </c>
      <c r="CT15" s="6" t="s">
        <v>1422</v>
      </c>
      <c r="CU15" s="6" t="s">
        <v>1423</v>
      </c>
      <c r="DB15" s="6" t="s">
        <v>1424</v>
      </c>
      <c r="DC15" s="6" t="s">
        <v>1425</v>
      </c>
      <c r="DD15" s="6" t="s">
        <v>1426</v>
      </c>
      <c r="DL15" s="6" t="s">
        <v>1427</v>
      </c>
      <c r="DM15" s="6" t="s">
        <v>1427</v>
      </c>
      <c r="DN15" s="6" t="s">
        <v>1427</v>
      </c>
      <c r="DS15" s="6" t="s">
        <v>1117</v>
      </c>
      <c r="DT15" s="6" t="s">
        <v>1428</v>
      </c>
      <c r="DU15" s="6" t="s">
        <v>1429</v>
      </c>
      <c r="EH15" s="6" t="s">
        <v>3532</v>
      </c>
      <c r="EI15" s="6" t="s">
        <v>3533</v>
      </c>
      <c r="EJ15" s="6" t="s">
        <v>3534</v>
      </c>
      <c r="EN15" s="6" t="s">
        <v>3407</v>
      </c>
      <c r="EO15" s="6" t="s">
        <v>3407</v>
      </c>
      <c r="EP15" s="6" t="s">
        <v>3535</v>
      </c>
    </row>
    <row r="16" spans="1:152" s="6" customFormat="1" ht="13" x14ac:dyDescent="0.25">
      <c r="P16" s="6" t="s">
        <v>1430</v>
      </c>
      <c r="Q16" s="6" t="s">
        <v>1431</v>
      </c>
      <c r="R16" s="6" t="s">
        <v>1431</v>
      </c>
      <c r="V16" s="6" t="s">
        <v>1432</v>
      </c>
      <c r="W16" s="6" t="s">
        <v>1433</v>
      </c>
      <c r="X16" s="6" t="s">
        <v>1434</v>
      </c>
      <c r="Y16" s="6" t="s">
        <v>1435</v>
      </c>
      <c r="Z16" s="6" t="s">
        <v>1436</v>
      </c>
      <c r="AA16" s="6" t="s">
        <v>1437</v>
      </c>
      <c r="AB16" s="6" t="s">
        <v>1438</v>
      </c>
      <c r="AC16" s="6" t="s">
        <v>1439</v>
      </c>
      <c r="AD16" s="6" t="s">
        <v>1440</v>
      </c>
      <c r="AK16" s="6" t="s">
        <v>1441</v>
      </c>
      <c r="AL16" s="6" t="s">
        <v>1442</v>
      </c>
      <c r="AM16" s="6" t="s">
        <v>1443</v>
      </c>
      <c r="AN16" s="6" t="s">
        <v>1444</v>
      </c>
      <c r="AO16" s="6" t="s">
        <v>1445</v>
      </c>
      <c r="AP16" s="6" t="s">
        <v>1445</v>
      </c>
      <c r="AT16" s="6" t="s">
        <v>1446</v>
      </c>
      <c r="AU16" s="6" t="s">
        <v>1447</v>
      </c>
      <c r="AV16" s="6" t="s">
        <v>1448</v>
      </c>
      <c r="AW16" s="6" t="s">
        <v>1449</v>
      </c>
      <c r="AX16" s="6" t="s">
        <v>1450</v>
      </c>
      <c r="AY16" s="6" t="s">
        <v>1451</v>
      </c>
      <c r="BL16" s="6" t="s">
        <v>1452</v>
      </c>
      <c r="BM16" s="6" t="s">
        <v>1453</v>
      </c>
      <c r="BN16" s="6" t="s">
        <v>1454</v>
      </c>
      <c r="BO16" s="6" t="s">
        <v>1455</v>
      </c>
      <c r="BP16" s="6" t="s">
        <v>1456</v>
      </c>
      <c r="BQ16" s="6" t="s">
        <v>1456</v>
      </c>
      <c r="BR16" s="6" t="s">
        <v>1457</v>
      </c>
      <c r="BS16" s="6" t="s">
        <v>1458</v>
      </c>
      <c r="BT16" s="6" t="s">
        <v>1459</v>
      </c>
      <c r="CD16" s="6" t="s">
        <v>1460</v>
      </c>
      <c r="CE16" s="6" t="s">
        <v>1461</v>
      </c>
      <c r="CF16" s="6" t="s">
        <v>1462</v>
      </c>
      <c r="CJ16" s="6" t="s">
        <v>1463</v>
      </c>
      <c r="CK16" s="6" t="s">
        <v>1464</v>
      </c>
      <c r="CL16" s="6" t="s">
        <v>1465</v>
      </c>
      <c r="CM16" s="6" t="s">
        <v>1466</v>
      </c>
      <c r="CN16" s="6" t="s">
        <v>1467</v>
      </c>
      <c r="CO16" s="6" t="s">
        <v>1468</v>
      </c>
      <c r="CP16" s="6" t="s">
        <v>1469</v>
      </c>
      <c r="CQ16" s="6" t="s">
        <v>1470</v>
      </c>
      <c r="CR16" s="6" t="s">
        <v>1471</v>
      </c>
      <c r="CS16" s="6" t="s">
        <v>1472</v>
      </c>
      <c r="CT16" s="6" t="s">
        <v>1473</v>
      </c>
      <c r="CU16" s="6" t="s">
        <v>1474</v>
      </c>
      <c r="DB16" s="6" t="s">
        <v>1475</v>
      </c>
      <c r="DC16" s="6" t="s">
        <v>1476</v>
      </c>
      <c r="DD16" s="6" t="s">
        <v>1477</v>
      </c>
      <c r="DL16" s="6" t="s">
        <v>1478</v>
      </c>
      <c r="DM16" s="6" t="s">
        <v>1478</v>
      </c>
      <c r="DN16" s="6" t="s">
        <v>1478</v>
      </c>
      <c r="DS16" s="6" t="s">
        <v>1176</v>
      </c>
      <c r="DT16" s="6" t="s">
        <v>1479</v>
      </c>
      <c r="DU16" s="6" t="s">
        <v>1480</v>
      </c>
      <c r="EH16" s="6" t="s">
        <v>2105</v>
      </c>
      <c r="EI16" s="6" t="s">
        <v>3536</v>
      </c>
      <c r="EJ16" s="6" t="s">
        <v>3537</v>
      </c>
      <c r="EN16" s="6" t="s">
        <v>3538</v>
      </c>
      <c r="EO16" s="6" t="s">
        <v>3417</v>
      </c>
      <c r="EP16" s="6" t="s">
        <v>3419</v>
      </c>
    </row>
    <row r="17" spans="16:146" s="6" customFormat="1" ht="13" x14ac:dyDescent="0.25">
      <c r="P17" s="6" t="s">
        <v>1481</v>
      </c>
      <c r="Q17" s="6" t="s">
        <v>954</v>
      </c>
      <c r="R17" s="6" t="s">
        <v>1482</v>
      </c>
      <c r="Y17" s="6" t="s">
        <v>1483</v>
      </c>
      <c r="Z17" s="6" t="s">
        <v>1484</v>
      </c>
      <c r="AA17" s="6" t="s">
        <v>1485</v>
      </c>
      <c r="AB17" s="6" t="s">
        <v>1486</v>
      </c>
      <c r="AC17" s="6" t="s">
        <v>1487</v>
      </c>
      <c r="AD17" s="6" t="s">
        <v>1488</v>
      </c>
      <c r="AK17" s="6" t="s">
        <v>1489</v>
      </c>
      <c r="AL17" s="6" t="s">
        <v>1490</v>
      </c>
      <c r="AM17" s="6" t="s">
        <v>1491</v>
      </c>
      <c r="AN17" s="6" t="s">
        <v>1492</v>
      </c>
      <c r="AO17" s="6" t="s">
        <v>1493</v>
      </c>
      <c r="AP17" s="6" t="s">
        <v>1493</v>
      </c>
      <c r="AW17" s="6" t="s">
        <v>1494</v>
      </c>
      <c r="AX17" s="6" t="s">
        <v>1495</v>
      </c>
      <c r="AY17" s="6" t="s">
        <v>1496</v>
      </c>
      <c r="BL17" s="6" t="s">
        <v>1497</v>
      </c>
      <c r="BM17" s="6" t="s">
        <v>1498</v>
      </c>
      <c r="BN17" s="6" t="s">
        <v>1499</v>
      </c>
      <c r="BO17" s="6" t="s">
        <v>1500</v>
      </c>
      <c r="BP17" s="6" t="s">
        <v>1501</v>
      </c>
      <c r="BQ17" s="6" t="s">
        <v>1502</v>
      </c>
      <c r="BR17" s="6" t="s">
        <v>1503</v>
      </c>
      <c r="BS17" s="6" t="s">
        <v>1504</v>
      </c>
      <c r="BT17" s="6" t="s">
        <v>1505</v>
      </c>
      <c r="CD17" s="6" t="s">
        <v>1506</v>
      </c>
      <c r="CE17" s="6" t="s">
        <v>1507</v>
      </c>
      <c r="CF17" s="6" t="s">
        <v>1508</v>
      </c>
      <c r="CJ17" s="6" t="s">
        <v>1509</v>
      </c>
      <c r="CK17" s="6" t="s">
        <v>1510</v>
      </c>
      <c r="CL17" s="6" t="s">
        <v>1511</v>
      </c>
      <c r="CM17" s="6" t="s">
        <v>1512</v>
      </c>
      <c r="CN17" s="6" t="s">
        <v>1513</v>
      </c>
      <c r="CO17" s="6" t="s">
        <v>1514</v>
      </c>
      <c r="CP17" s="6" t="s">
        <v>603</v>
      </c>
      <c r="CQ17" s="6" t="s">
        <v>1515</v>
      </c>
      <c r="CR17" s="6" t="s">
        <v>1516</v>
      </c>
      <c r="CS17" s="6" t="s">
        <v>1517</v>
      </c>
      <c r="CT17" s="6" t="s">
        <v>1518</v>
      </c>
      <c r="CU17" s="6" t="s">
        <v>1519</v>
      </c>
      <c r="DB17" s="6" t="s">
        <v>616</v>
      </c>
      <c r="DC17" s="6" t="s">
        <v>1520</v>
      </c>
      <c r="DD17" s="6" t="s">
        <v>1521</v>
      </c>
      <c r="DS17" s="6" t="s">
        <v>1233</v>
      </c>
      <c r="DT17" s="6" t="s">
        <v>1522</v>
      </c>
      <c r="DU17" s="6" t="s">
        <v>1523</v>
      </c>
      <c r="EH17" s="6" t="s">
        <v>3539</v>
      </c>
      <c r="EI17" s="6" t="s">
        <v>3540</v>
      </c>
      <c r="EJ17" s="6" t="s">
        <v>3541</v>
      </c>
      <c r="EN17" s="6" t="s">
        <v>3542</v>
      </c>
      <c r="EO17" s="6" t="s">
        <v>3413</v>
      </c>
      <c r="EP17" s="6" t="s">
        <v>3415</v>
      </c>
    </row>
    <row r="18" spans="16:146" s="6" customFormat="1" ht="13" x14ac:dyDescent="0.25">
      <c r="P18" s="6" t="s">
        <v>1524</v>
      </c>
      <c r="Q18" s="6" t="s">
        <v>1525</v>
      </c>
      <c r="R18" s="6" t="s">
        <v>1526</v>
      </c>
      <c r="Y18" s="6" t="s">
        <v>1527</v>
      </c>
      <c r="Z18" s="6" t="s">
        <v>1528</v>
      </c>
      <c r="AA18" s="6" t="s">
        <v>1529</v>
      </c>
      <c r="AB18" s="6" t="s">
        <v>1530</v>
      </c>
      <c r="AC18" s="6" t="s">
        <v>1531</v>
      </c>
      <c r="AD18" s="6" t="s">
        <v>1532</v>
      </c>
      <c r="AK18" s="6" t="s">
        <v>1533</v>
      </c>
      <c r="AL18" s="6" t="s">
        <v>1534</v>
      </c>
      <c r="AM18" s="6" t="s">
        <v>1535</v>
      </c>
      <c r="AN18" s="6" t="s">
        <v>1536</v>
      </c>
      <c r="AO18" s="6" t="s">
        <v>1537</v>
      </c>
      <c r="AP18" s="6" t="s">
        <v>1537</v>
      </c>
      <c r="BL18" s="6" t="s">
        <v>1538</v>
      </c>
      <c r="BM18" s="6" t="s">
        <v>1539</v>
      </c>
      <c r="BN18" s="6" t="s">
        <v>1540</v>
      </c>
      <c r="BO18" s="6" t="s">
        <v>1541</v>
      </c>
      <c r="BP18" s="6" t="s">
        <v>1542</v>
      </c>
      <c r="BQ18" s="6" t="s">
        <v>1543</v>
      </c>
      <c r="BR18" s="6" t="s">
        <v>1544</v>
      </c>
      <c r="BS18" s="6" t="s">
        <v>1545</v>
      </c>
      <c r="BT18" s="6" t="s">
        <v>1546</v>
      </c>
      <c r="CD18" s="6" t="s">
        <v>1547</v>
      </c>
      <c r="CE18" s="6" t="s">
        <v>1548</v>
      </c>
      <c r="CF18" s="6" t="s">
        <v>1549</v>
      </c>
      <c r="CJ18" s="6" t="s">
        <v>1550</v>
      </c>
      <c r="CK18" s="6" t="s">
        <v>1551</v>
      </c>
      <c r="CL18" s="6" t="s">
        <v>1552</v>
      </c>
      <c r="CM18" s="6" t="s">
        <v>1553</v>
      </c>
      <c r="CN18" s="6" t="s">
        <v>1554</v>
      </c>
      <c r="CO18" s="6" t="s">
        <v>1555</v>
      </c>
      <c r="CP18" s="6" t="s">
        <v>1556</v>
      </c>
      <c r="CQ18" s="6" t="s">
        <v>1557</v>
      </c>
      <c r="CR18" s="6" t="s">
        <v>1558</v>
      </c>
      <c r="CS18" s="6" t="s">
        <v>1379</v>
      </c>
      <c r="CT18" s="6" t="s">
        <v>1559</v>
      </c>
      <c r="CU18" s="6" t="s">
        <v>1560</v>
      </c>
      <c r="DB18" s="6" t="s">
        <v>1561</v>
      </c>
      <c r="DC18" s="6" t="s">
        <v>1562</v>
      </c>
      <c r="DD18" s="6" t="s">
        <v>1563</v>
      </c>
      <c r="DS18" s="6" t="s">
        <v>1291</v>
      </c>
      <c r="DT18" s="6" t="s">
        <v>1564</v>
      </c>
      <c r="DU18" s="6" t="s">
        <v>1565</v>
      </c>
      <c r="EH18" s="6" t="s">
        <v>3543</v>
      </c>
      <c r="EI18" s="6" t="s">
        <v>3544</v>
      </c>
      <c r="EJ18" s="6" t="s">
        <v>3545</v>
      </c>
      <c r="EN18" s="6" t="s">
        <v>3546</v>
      </c>
      <c r="EO18" s="6" t="s">
        <v>3422</v>
      </c>
      <c r="EP18" s="6" t="s">
        <v>3423</v>
      </c>
    </row>
    <row r="19" spans="16:146" s="6" customFormat="1" ht="13" x14ac:dyDescent="0.25">
      <c r="P19" s="6" t="s">
        <v>1566</v>
      </c>
      <c r="Q19" s="6" t="s">
        <v>1567</v>
      </c>
      <c r="R19" s="6" t="s">
        <v>1568</v>
      </c>
      <c r="Y19" s="6" t="s">
        <v>1569</v>
      </c>
      <c r="Z19" s="6" t="s">
        <v>1570</v>
      </c>
      <c r="AA19" s="6" t="s">
        <v>1571</v>
      </c>
      <c r="AB19" s="6" t="s">
        <v>1572</v>
      </c>
      <c r="AC19" s="6" t="s">
        <v>1573</v>
      </c>
      <c r="AD19" s="6" t="s">
        <v>1574</v>
      </c>
      <c r="AN19" s="6" t="s">
        <v>1575</v>
      </c>
      <c r="AO19" s="6" t="s">
        <v>1576</v>
      </c>
      <c r="AP19" s="6" t="s">
        <v>1576</v>
      </c>
      <c r="BL19" s="6" t="s">
        <v>1577</v>
      </c>
      <c r="BM19" s="6" t="s">
        <v>1578</v>
      </c>
      <c r="BN19" s="6" t="s">
        <v>1579</v>
      </c>
      <c r="BO19" s="6" t="s">
        <v>1580</v>
      </c>
      <c r="BP19" s="6" t="s">
        <v>1581</v>
      </c>
      <c r="BQ19" s="6" t="s">
        <v>1582</v>
      </c>
      <c r="BR19" s="6" t="s">
        <v>1583</v>
      </c>
      <c r="BS19" s="6" t="s">
        <v>1584</v>
      </c>
      <c r="BT19" s="6" t="s">
        <v>1585</v>
      </c>
      <c r="CD19" s="6" t="s">
        <v>1586</v>
      </c>
      <c r="CE19" s="6" t="s">
        <v>1587</v>
      </c>
      <c r="CF19" s="6" t="s">
        <v>1588</v>
      </c>
      <c r="CJ19" s="6" t="s">
        <v>1589</v>
      </c>
      <c r="CK19" s="6" t="s">
        <v>1590</v>
      </c>
      <c r="CL19" s="6" t="s">
        <v>1591</v>
      </c>
      <c r="CM19" s="6" t="s">
        <v>1592</v>
      </c>
      <c r="CN19" s="6" t="s">
        <v>1593</v>
      </c>
      <c r="CO19" s="6" t="s">
        <v>1594</v>
      </c>
      <c r="CP19" s="6" t="s">
        <v>1595</v>
      </c>
      <c r="CQ19" s="6" t="s">
        <v>1596</v>
      </c>
      <c r="CR19" s="6" t="s">
        <v>1597</v>
      </c>
      <c r="CS19" s="6" t="s">
        <v>817</v>
      </c>
      <c r="CT19" s="6" t="s">
        <v>1598</v>
      </c>
      <c r="CU19" s="6" t="s">
        <v>1599</v>
      </c>
      <c r="DB19" s="6" t="s">
        <v>1600</v>
      </c>
      <c r="DC19" s="6" t="s">
        <v>1601</v>
      </c>
      <c r="DD19" s="6" t="s">
        <v>1602</v>
      </c>
      <c r="DS19" s="6" t="s">
        <v>1348</v>
      </c>
      <c r="DT19" s="6" t="s">
        <v>1603</v>
      </c>
      <c r="DU19" s="6" t="s">
        <v>1604</v>
      </c>
      <c r="EH19" s="6" t="s">
        <v>3547</v>
      </c>
      <c r="EI19" s="6" t="s">
        <v>3548</v>
      </c>
      <c r="EJ19" s="6" t="s">
        <v>3549</v>
      </c>
      <c r="EN19" s="6" t="s">
        <v>3550</v>
      </c>
      <c r="EO19" s="6" t="s">
        <v>3405</v>
      </c>
      <c r="EP19" s="6" t="s">
        <v>3406</v>
      </c>
    </row>
    <row r="20" spans="16:146" s="6" customFormat="1" ht="13" x14ac:dyDescent="0.25">
      <c r="P20" s="6" t="s">
        <v>1605</v>
      </c>
      <c r="Q20" s="6" t="s">
        <v>1606</v>
      </c>
      <c r="R20" s="6" t="s">
        <v>1607</v>
      </c>
      <c r="Y20" s="6" t="s">
        <v>1608</v>
      </c>
      <c r="Z20" s="6" t="s">
        <v>1609</v>
      </c>
      <c r="AA20" s="6" t="s">
        <v>1610</v>
      </c>
      <c r="AB20" s="6" t="s">
        <v>1611</v>
      </c>
      <c r="AC20" s="6" t="s">
        <v>1612</v>
      </c>
      <c r="AD20" s="6" t="s">
        <v>1613</v>
      </c>
      <c r="AN20" s="6" t="s">
        <v>1614</v>
      </c>
      <c r="AO20" s="6" t="s">
        <v>1615</v>
      </c>
      <c r="AP20" s="6" t="s">
        <v>1616</v>
      </c>
      <c r="BL20" s="6" t="s">
        <v>1617</v>
      </c>
      <c r="BM20" s="6" t="s">
        <v>1618</v>
      </c>
      <c r="BN20" s="6" t="s">
        <v>1619</v>
      </c>
      <c r="BO20" s="6" t="s">
        <v>1620</v>
      </c>
      <c r="BP20" s="6" t="s">
        <v>1621</v>
      </c>
      <c r="BQ20" s="6" t="s">
        <v>1621</v>
      </c>
      <c r="BR20" s="6" t="s">
        <v>1622</v>
      </c>
      <c r="BS20" s="6" t="s">
        <v>1623</v>
      </c>
      <c r="BT20" s="6" t="s">
        <v>1624</v>
      </c>
      <c r="CD20" s="6" t="s">
        <v>1625</v>
      </c>
      <c r="CE20" s="6" t="s">
        <v>1626</v>
      </c>
      <c r="CF20" s="6" t="s">
        <v>1627</v>
      </c>
      <c r="CJ20" s="6" t="s">
        <v>1628</v>
      </c>
      <c r="CK20" s="6" t="s">
        <v>1629</v>
      </c>
      <c r="CL20" s="6" t="s">
        <v>1630</v>
      </c>
      <c r="CM20" s="6" t="s">
        <v>1631</v>
      </c>
      <c r="CN20" s="6" t="s">
        <v>1632</v>
      </c>
      <c r="CO20" s="6" t="s">
        <v>1633</v>
      </c>
      <c r="CP20" s="6" t="s">
        <v>1634</v>
      </c>
      <c r="CQ20" s="6" t="s">
        <v>1635</v>
      </c>
      <c r="CR20" s="6" t="s">
        <v>1636</v>
      </c>
      <c r="CS20" s="6" t="s">
        <v>1637</v>
      </c>
      <c r="CT20" s="6" t="s">
        <v>1638</v>
      </c>
      <c r="CU20" s="6" t="s">
        <v>1638</v>
      </c>
      <c r="DB20" s="6" t="s">
        <v>1639</v>
      </c>
      <c r="DC20" s="6" t="s">
        <v>1640</v>
      </c>
      <c r="DD20" s="6" t="s">
        <v>1641</v>
      </c>
      <c r="DS20" s="6" t="s">
        <v>1642</v>
      </c>
      <c r="DT20" s="6" t="s">
        <v>1643</v>
      </c>
      <c r="DU20" s="6" t="s">
        <v>1644</v>
      </c>
      <c r="EH20" s="6" t="s">
        <v>3551</v>
      </c>
      <c r="EI20" s="6" t="s">
        <v>3552</v>
      </c>
      <c r="EJ20" s="6" t="s">
        <v>3553</v>
      </c>
      <c r="EN20" s="6" t="s">
        <v>3554</v>
      </c>
      <c r="EO20" s="6" t="s">
        <v>3411</v>
      </c>
      <c r="EP20" s="6" t="s">
        <v>3412</v>
      </c>
    </row>
    <row r="21" spans="16:146" s="6" customFormat="1" ht="13" x14ac:dyDescent="0.25">
      <c r="P21" s="6" t="s">
        <v>1645</v>
      </c>
      <c r="Q21" s="6" t="s">
        <v>1646</v>
      </c>
      <c r="R21" s="6" t="s">
        <v>1647</v>
      </c>
      <c r="Y21" s="6" t="s">
        <v>1648</v>
      </c>
      <c r="Z21" s="6" t="s">
        <v>1649</v>
      </c>
      <c r="AA21" s="6" t="s">
        <v>1650</v>
      </c>
      <c r="AB21" s="6" t="s">
        <v>1651</v>
      </c>
      <c r="AC21" s="6" t="s">
        <v>1652</v>
      </c>
      <c r="AD21" s="6" t="s">
        <v>1653</v>
      </c>
      <c r="AN21" s="6" t="s">
        <v>1654</v>
      </c>
      <c r="AO21" s="6" t="s">
        <v>1655</v>
      </c>
      <c r="AP21" s="6" t="s">
        <v>1655</v>
      </c>
      <c r="BL21" s="6" t="s">
        <v>1656</v>
      </c>
      <c r="BM21" s="6" t="s">
        <v>1657</v>
      </c>
      <c r="BN21" s="6" t="s">
        <v>1658</v>
      </c>
      <c r="BO21" s="6" t="s">
        <v>1659</v>
      </c>
      <c r="BP21" s="6" t="s">
        <v>1660</v>
      </c>
      <c r="BQ21" s="6" t="s">
        <v>1661</v>
      </c>
      <c r="BR21" s="6" t="s">
        <v>1662</v>
      </c>
      <c r="BS21" s="6" t="s">
        <v>1663</v>
      </c>
      <c r="BT21" s="6" t="s">
        <v>1664</v>
      </c>
      <c r="CD21" s="6" t="s">
        <v>1665</v>
      </c>
      <c r="CE21" s="6" t="s">
        <v>1666</v>
      </c>
      <c r="CF21" s="6" t="s">
        <v>1667</v>
      </c>
      <c r="CJ21" s="6" t="s">
        <v>1668</v>
      </c>
      <c r="CK21" s="6" t="s">
        <v>1669</v>
      </c>
      <c r="CL21" s="6" t="s">
        <v>1670</v>
      </c>
      <c r="CM21" s="6" t="s">
        <v>1671</v>
      </c>
      <c r="CN21" s="6" t="s">
        <v>1672</v>
      </c>
      <c r="CO21" s="6" t="s">
        <v>1673</v>
      </c>
      <c r="CP21" s="6" t="s">
        <v>1674</v>
      </c>
      <c r="CQ21" s="6" t="s">
        <v>1675</v>
      </c>
      <c r="CR21" s="6" t="s">
        <v>1676</v>
      </c>
      <c r="CS21" s="6" t="s">
        <v>1677</v>
      </c>
      <c r="CT21" s="6" t="s">
        <v>1678</v>
      </c>
      <c r="CU21" s="6" t="s">
        <v>1679</v>
      </c>
      <c r="DB21" s="6" t="s">
        <v>1680</v>
      </c>
      <c r="DC21" s="6" t="s">
        <v>1681</v>
      </c>
      <c r="DD21" s="6" t="s">
        <v>1682</v>
      </c>
      <c r="DS21" s="6" t="s">
        <v>1683</v>
      </c>
      <c r="DT21" s="6" t="s">
        <v>1684</v>
      </c>
      <c r="DU21" s="6" t="s">
        <v>1685</v>
      </c>
      <c r="EH21" s="6" t="s">
        <v>3555</v>
      </c>
      <c r="EI21" s="6" t="s">
        <v>3556</v>
      </c>
      <c r="EJ21" s="6" t="s">
        <v>3557</v>
      </c>
    </row>
    <row r="22" spans="16:146" s="6" customFormat="1" ht="13" x14ac:dyDescent="0.25">
      <c r="P22" s="6" t="s">
        <v>1686</v>
      </c>
      <c r="Q22" s="6" t="s">
        <v>1687</v>
      </c>
      <c r="R22" s="6" t="s">
        <v>1688</v>
      </c>
      <c r="Y22" s="6" t="s">
        <v>1689</v>
      </c>
      <c r="Z22" s="6" t="s">
        <v>1690</v>
      </c>
      <c r="AA22" s="6" t="s">
        <v>1691</v>
      </c>
      <c r="AB22" s="6" t="s">
        <v>1692</v>
      </c>
      <c r="AC22" s="6" t="s">
        <v>1693</v>
      </c>
      <c r="AD22" s="6" t="s">
        <v>1694</v>
      </c>
      <c r="AN22" s="6" t="s">
        <v>1695</v>
      </c>
      <c r="AO22" s="6" t="s">
        <v>1696</v>
      </c>
      <c r="AP22" s="6" t="s">
        <v>1696</v>
      </c>
      <c r="BL22" s="6" t="s">
        <v>1697</v>
      </c>
      <c r="BM22" s="6" t="s">
        <v>1698</v>
      </c>
      <c r="BN22" s="6" t="s">
        <v>1699</v>
      </c>
      <c r="BO22" s="6" t="s">
        <v>1700</v>
      </c>
      <c r="BP22" s="6" t="s">
        <v>1701</v>
      </c>
      <c r="BQ22" s="6" t="s">
        <v>1702</v>
      </c>
      <c r="BR22" s="6" t="s">
        <v>1703</v>
      </c>
      <c r="BS22" s="6" t="s">
        <v>1704</v>
      </c>
      <c r="BT22" s="6" t="s">
        <v>1705</v>
      </c>
      <c r="CD22" s="6" t="s">
        <v>1706</v>
      </c>
      <c r="CE22" s="6" t="s">
        <v>1707</v>
      </c>
      <c r="CF22" s="6" t="s">
        <v>1708</v>
      </c>
      <c r="CJ22" s="6" t="s">
        <v>1709</v>
      </c>
      <c r="CK22" s="6" t="s">
        <v>1710</v>
      </c>
      <c r="CL22" s="6" t="s">
        <v>1711</v>
      </c>
      <c r="CP22" s="6" t="s">
        <v>1712</v>
      </c>
      <c r="CQ22" s="6" t="s">
        <v>1713</v>
      </c>
      <c r="CR22" s="6" t="s">
        <v>1714</v>
      </c>
      <c r="CS22" s="6" t="s">
        <v>1715</v>
      </c>
      <c r="CT22" s="6" t="s">
        <v>1716</v>
      </c>
      <c r="CU22" s="6" t="s">
        <v>1717</v>
      </c>
      <c r="DB22" s="6" t="s">
        <v>1718</v>
      </c>
      <c r="DC22" s="6" t="s">
        <v>1719</v>
      </c>
      <c r="DD22" s="6" t="s">
        <v>1720</v>
      </c>
      <c r="DS22" s="6" t="s">
        <v>1721</v>
      </c>
      <c r="DT22" s="6" t="s">
        <v>1722</v>
      </c>
      <c r="DU22" s="6" t="s">
        <v>1723</v>
      </c>
      <c r="EH22" s="6" t="s">
        <v>3558</v>
      </c>
      <c r="EI22" s="6" t="s">
        <v>3559</v>
      </c>
      <c r="EJ22" s="6" t="s">
        <v>3560</v>
      </c>
    </row>
    <row r="23" spans="16:146" s="6" customFormat="1" ht="13" x14ac:dyDescent="0.25">
      <c r="P23" s="6" t="s">
        <v>1724</v>
      </c>
      <c r="Q23" s="6" t="s">
        <v>1725</v>
      </c>
      <c r="R23" s="6" t="s">
        <v>1726</v>
      </c>
      <c r="Y23" s="6" t="s">
        <v>1727</v>
      </c>
      <c r="Z23" s="6" t="s">
        <v>1728</v>
      </c>
      <c r="AA23" s="6" t="s">
        <v>1729</v>
      </c>
      <c r="AB23" s="6" t="s">
        <v>1730</v>
      </c>
      <c r="AC23" s="6" t="s">
        <v>1731</v>
      </c>
      <c r="AD23" s="6" t="s">
        <v>1732</v>
      </c>
      <c r="AN23" s="6" t="s">
        <v>1733</v>
      </c>
      <c r="AO23" s="6" t="s">
        <v>1734</v>
      </c>
      <c r="AP23" s="6" t="s">
        <v>1734</v>
      </c>
      <c r="BL23" s="6" t="s">
        <v>1735</v>
      </c>
      <c r="BM23" s="6" t="s">
        <v>1736</v>
      </c>
      <c r="BN23" s="6" t="s">
        <v>1737</v>
      </c>
      <c r="BO23" s="6" t="s">
        <v>1738</v>
      </c>
      <c r="BP23" s="6" t="s">
        <v>1739</v>
      </c>
      <c r="BQ23" s="6" t="s">
        <v>1739</v>
      </c>
      <c r="BR23" s="6" t="s">
        <v>1740</v>
      </c>
      <c r="BS23" s="6" t="s">
        <v>1741</v>
      </c>
      <c r="BT23" s="6" t="s">
        <v>1742</v>
      </c>
      <c r="CD23" s="6" t="s">
        <v>1743</v>
      </c>
      <c r="CE23" s="6" t="s">
        <v>1744</v>
      </c>
      <c r="CF23" s="6" t="s">
        <v>1745</v>
      </c>
      <c r="CJ23" s="6" t="s">
        <v>1746</v>
      </c>
      <c r="CK23" s="6" t="s">
        <v>1747</v>
      </c>
      <c r="CL23" s="6" t="s">
        <v>1748</v>
      </c>
      <c r="CP23" s="6" t="s">
        <v>1749</v>
      </c>
      <c r="CQ23" s="6" t="s">
        <v>1750</v>
      </c>
      <c r="CR23" s="6" t="s">
        <v>1751</v>
      </c>
      <c r="CS23" s="6" t="s">
        <v>1752</v>
      </c>
      <c r="CT23" s="6" t="s">
        <v>1752</v>
      </c>
      <c r="CU23" s="6" t="s">
        <v>1752</v>
      </c>
      <c r="DB23" s="6" t="s">
        <v>1753</v>
      </c>
      <c r="DC23" s="6" t="s">
        <v>1754</v>
      </c>
      <c r="DD23" s="6" t="s">
        <v>1755</v>
      </c>
      <c r="DS23" s="6" t="s">
        <v>1756</v>
      </c>
      <c r="DT23" s="6" t="s">
        <v>1757</v>
      </c>
      <c r="EH23" s="6" t="s">
        <v>3561</v>
      </c>
      <c r="EI23" s="6" t="s">
        <v>3562</v>
      </c>
      <c r="EJ23" s="6" t="s">
        <v>3563</v>
      </c>
    </row>
    <row r="24" spans="16:146" s="6" customFormat="1" ht="13" x14ac:dyDescent="0.25">
      <c r="P24" s="6" t="s">
        <v>1758</v>
      </c>
      <c r="Q24" s="6" t="s">
        <v>1759</v>
      </c>
      <c r="R24" s="6" t="s">
        <v>1760</v>
      </c>
      <c r="Y24" s="6" t="s">
        <v>1761</v>
      </c>
      <c r="Z24" s="6" t="s">
        <v>1762</v>
      </c>
      <c r="AA24" s="6" t="s">
        <v>1763</v>
      </c>
      <c r="AB24" s="6" t="s">
        <v>1764</v>
      </c>
      <c r="AC24" s="6" t="s">
        <v>1765</v>
      </c>
      <c r="AD24" s="6" t="s">
        <v>1766</v>
      </c>
      <c r="AN24" s="6" t="s">
        <v>1767</v>
      </c>
      <c r="AO24" s="6" t="s">
        <v>1768</v>
      </c>
      <c r="AP24" s="6" t="s">
        <v>1768</v>
      </c>
      <c r="BL24" s="6" t="s">
        <v>1769</v>
      </c>
      <c r="BM24" s="6" t="s">
        <v>1770</v>
      </c>
      <c r="BN24" s="6" t="s">
        <v>1771</v>
      </c>
      <c r="BO24" s="6" t="s">
        <v>1772</v>
      </c>
      <c r="BP24" s="6" t="s">
        <v>1773</v>
      </c>
      <c r="BQ24" s="6" t="s">
        <v>1774</v>
      </c>
      <c r="BR24" s="6" t="s">
        <v>1775</v>
      </c>
      <c r="BS24" s="6" t="s">
        <v>1776</v>
      </c>
      <c r="BT24" s="6" t="s">
        <v>1777</v>
      </c>
      <c r="CD24" s="6" t="s">
        <v>1778</v>
      </c>
      <c r="CE24" s="6" t="s">
        <v>1779</v>
      </c>
      <c r="CF24" s="6" t="s">
        <v>1780</v>
      </c>
      <c r="CJ24" s="6" t="s">
        <v>1781</v>
      </c>
      <c r="CK24" s="6" t="s">
        <v>1782</v>
      </c>
      <c r="CL24" s="6" t="s">
        <v>1783</v>
      </c>
      <c r="CP24" s="6" t="s">
        <v>1784</v>
      </c>
      <c r="CQ24" s="6" t="s">
        <v>1785</v>
      </c>
      <c r="CR24" s="6" t="s">
        <v>1786</v>
      </c>
      <c r="CS24" s="6" t="s">
        <v>1787</v>
      </c>
      <c r="CT24" s="6" t="s">
        <v>1788</v>
      </c>
      <c r="CU24" s="6" t="s">
        <v>1789</v>
      </c>
      <c r="DB24" s="6" t="s">
        <v>1790</v>
      </c>
      <c r="DC24" s="6" t="s">
        <v>1791</v>
      </c>
      <c r="DD24" s="6" t="s">
        <v>1792</v>
      </c>
      <c r="DS24" s="6" t="s">
        <v>1793</v>
      </c>
      <c r="DT24" s="6" t="s">
        <v>1794</v>
      </c>
      <c r="EH24" s="6" t="s">
        <v>3564</v>
      </c>
      <c r="EI24" s="6" t="s">
        <v>3565</v>
      </c>
      <c r="EJ24" s="6" t="s">
        <v>3566</v>
      </c>
    </row>
    <row r="25" spans="16:146" s="6" customFormat="1" ht="13" x14ac:dyDescent="0.25">
      <c r="P25" s="6" t="s">
        <v>1795</v>
      </c>
      <c r="Q25" s="6" t="s">
        <v>1796</v>
      </c>
      <c r="R25" s="6" t="s">
        <v>1797</v>
      </c>
      <c r="Y25" s="6" t="s">
        <v>1798</v>
      </c>
      <c r="Z25" s="6" t="s">
        <v>1799</v>
      </c>
      <c r="AA25" s="6" t="s">
        <v>1800</v>
      </c>
      <c r="AB25" s="6" t="s">
        <v>1801</v>
      </c>
      <c r="AC25" s="6" t="s">
        <v>1802</v>
      </c>
      <c r="AD25" s="6" t="s">
        <v>1803</v>
      </c>
      <c r="AN25" s="6" t="s">
        <v>1804</v>
      </c>
      <c r="AO25" s="6" t="s">
        <v>1805</v>
      </c>
      <c r="AP25" s="6" t="s">
        <v>1805</v>
      </c>
      <c r="BO25" s="6" t="s">
        <v>1806</v>
      </c>
      <c r="BP25" s="6" t="s">
        <v>1807</v>
      </c>
      <c r="BQ25" s="6" t="s">
        <v>1808</v>
      </c>
      <c r="BR25" s="6" t="s">
        <v>1809</v>
      </c>
      <c r="BS25" s="6" t="s">
        <v>1810</v>
      </c>
      <c r="BT25" s="6" t="s">
        <v>1811</v>
      </c>
      <c r="CD25" s="6" t="s">
        <v>1812</v>
      </c>
      <c r="CE25" s="6" t="s">
        <v>1813</v>
      </c>
      <c r="CF25" s="6" t="s">
        <v>1814</v>
      </c>
      <c r="CJ25" s="6" t="s">
        <v>1815</v>
      </c>
      <c r="CK25" s="6" t="s">
        <v>1816</v>
      </c>
      <c r="CL25" s="6" t="s">
        <v>1817</v>
      </c>
      <c r="CP25" s="6" t="s">
        <v>1818</v>
      </c>
      <c r="CQ25" s="6" t="s">
        <v>1819</v>
      </c>
      <c r="CR25" s="6" t="s">
        <v>1820</v>
      </c>
      <c r="CS25" s="6" t="s">
        <v>1821</v>
      </c>
      <c r="CT25" s="6" t="s">
        <v>1822</v>
      </c>
      <c r="CU25" s="6" t="s">
        <v>1822</v>
      </c>
      <c r="DB25" s="6" t="s">
        <v>1823</v>
      </c>
      <c r="DC25" s="6" t="s">
        <v>1824</v>
      </c>
      <c r="DD25" s="6" t="s">
        <v>1825</v>
      </c>
      <c r="DS25" s="6" t="s">
        <v>1449</v>
      </c>
      <c r="DT25" s="6" t="s">
        <v>1826</v>
      </c>
      <c r="DU25" s="6" t="s">
        <v>1827</v>
      </c>
      <c r="EH25" s="6" t="s">
        <v>3567</v>
      </c>
      <c r="EI25" s="6" t="s">
        <v>3568</v>
      </c>
      <c r="EJ25" s="6" t="s">
        <v>3568</v>
      </c>
    </row>
    <row r="26" spans="16:146" s="6" customFormat="1" ht="13" x14ac:dyDescent="0.25">
      <c r="P26" s="6" t="s">
        <v>584</v>
      </c>
      <c r="Q26" s="6" t="s">
        <v>1828</v>
      </c>
      <c r="R26" s="6" t="s">
        <v>1829</v>
      </c>
      <c r="Y26" s="6" t="s">
        <v>1830</v>
      </c>
      <c r="Z26" s="6" t="s">
        <v>1831</v>
      </c>
      <c r="AA26" s="6" t="s">
        <v>1832</v>
      </c>
      <c r="AB26" s="6" t="s">
        <v>1833</v>
      </c>
      <c r="AC26" s="6" t="s">
        <v>1834</v>
      </c>
      <c r="AD26" s="6" t="s">
        <v>1835</v>
      </c>
      <c r="AN26" s="6" t="s">
        <v>1836</v>
      </c>
      <c r="AO26" s="6" t="s">
        <v>1837</v>
      </c>
      <c r="AP26" s="6" t="s">
        <v>1837</v>
      </c>
      <c r="BO26" s="6" t="s">
        <v>1838</v>
      </c>
      <c r="BP26" s="6" t="s">
        <v>1839</v>
      </c>
      <c r="BQ26" s="6" t="s">
        <v>1840</v>
      </c>
      <c r="BR26" s="6" t="s">
        <v>1841</v>
      </c>
      <c r="BS26" s="6" t="s">
        <v>1842</v>
      </c>
      <c r="BT26" s="6" t="s">
        <v>1843</v>
      </c>
      <c r="CD26" s="6" t="s">
        <v>1844</v>
      </c>
      <c r="CE26" s="6" t="s">
        <v>1845</v>
      </c>
      <c r="CF26" s="6" t="s">
        <v>1846</v>
      </c>
      <c r="CJ26" s="6" t="s">
        <v>1847</v>
      </c>
      <c r="CK26" s="6" t="s">
        <v>1848</v>
      </c>
      <c r="CL26" s="6" t="s">
        <v>1849</v>
      </c>
      <c r="CP26" s="6" t="s">
        <v>1850</v>
      </c>
      <c r="CQ26" s="6" t="s">
        <v>1851</v>
      </c>
      <c r="CR26" s="6" t="s">
        <v>1852</v>
      </c>
      <c r="CS26" s="6" t="s">
        <v>1853</v>
      </c>
      <c r="CT26" s="6" t="s">
        <v>1854</v>
      </c>
      <c r="CU26" s="6" t="s">
        <v>1855</v>
      </c>
      <c r="DB26" s="6" t="s">
        <v>1856</v>
      </c>
      <c r="DC26" s="6" t="s">
        <v>1857</v>
      </c>
      <c r="DD26" s="6" t="s">
        <v>1857</v>
      </c>
      <c r="DS26" s="6" t="s">
        <v>1494</v>
      </c>
      <c r="DT26" s="6" t="s">
        <v>1858</v>
      </c>
      <c r="DU26" s="6" t="s">
        <v>1859</v>
      </c>
      <c r="EH26" s="6" t="s">
        <v>3569</v>
      </c>
      <c r="EI26" s="6" t="s">
        <v>3570</v>
      </c>
      <c r="EJ26" s="6" t="s">
        <v>3571</v>
      </c>
    </row>
    <row r="27" spans="16:146" s="6" customFormat="1" ht="13" x14ac:dyDescent="0.25">
      <c r="P27" s="6" t="s">
        <v>1860</v>
      </c>
      <c r="Q27" s="6" t="s">
        <v>1861</v>
      </c>
      <c r="R27" s="6" t="s">
        <v>1862</v>
      </c>
      <c r="Y27" s="6" t="s">
        <v>1863</v>
      </c>
      <c r="Z27" s="6" t="s">
        <v>1864</v>
      </c>
      <c r="AA27" s="6" t="s">
        <v>1865</v>
      </c>
      <c r="AB27" s="6" t="s">
        <v>1866</v>
      </c>
      <c r="AC27" s="6" t="s">
        <v>1867</v>
      </c>
      <c r="AD27" s="6" t="s">
        <v>1868</v>
      </c>
      <c r="AN27" s="6" t="s">
        <v>1869</v>
      </c>
      <c r="AO27" s="6" t="s">
        <v>1870</v>
      </c>
      <c r="AP27" s="6" t="s">
        <v>1870</v>
      </c>
      <c r="BO27" s="6" t="s">
        <v>1871</v>
      </c>
      <c r="BP27" s="6" t="s">
        <v>1872</v>
      </c>
      <c r="BQ27" s="6" t="s">
        <v>1872</v>
      </c>
      <c r="BR27" s="6" t="s">
        <v>1873</v>
      </c>
      <c r="BS27" s="6" t="s">
        <v>1874</v>
      </c>
      <c r="BT27" s="6" t="s">
        <v>1875</v>
      </c>
      <c r="CD27" s="6" t="s">
        <v>1876</v>
      </c>
      <c r="CE27" s="6" t="s">
        <v>1877</v>
      </c>
      <c r="CF27" s="6" t="s">
        <v>1878</v>
      </c>
      <c r="CJ27" s="6" t="s">
        <v>1879</v>
      </c>
      <c r="CK27" s="6" t="s">
        <v>1880</v>
      </c>
      <c r="CL27" s="6" t="s">
        <v>1881</v>
      </c>
      <c r="CP27" s="6" t="s">
        <v>1882</v>
      </c>
      <c r="CQ27" s="6" t="s">
        <v>1883</v>
      </c>
      <c r="CR27" s="6" t="s">
        <v>1884</v>
      </c>
      <c r="CS27" s="6" t="s">
        <v>1885</v>
      </c>
      <c r="CT27" s="6" t="s">
        <v>1886</v>
      </c>
      <c r="CU27" s="6" t="s">
        <v>1886</v>
      </c>
      <c r="DB27" s="6" t="s">
        <v>1494</v>
      </c>
      <c r="DC27" s="6" t="s">
        <v>1887</v>
      </c>
      <c r="DD27" s="6" t="s">
        <v>1887</v>
      </c>
      <c r="DS27" s="6" t="s">
        <v>1888</v>
      </c>
      <c r="DT27" s="6" t="s">
        <v>1889</v>
      </c>
      <c r="DU27" s="6" t="s">
        <v>1890</v>
      </c>
      <c r="EH27" s="6" t="s">
        <v>3572</v>
      </c>
      <c r="EI27" s="6" t="s">
        <v>3573</v>
      </c>
      <c r="EJ27" s="6" t="s">
        <v>3574</v>
      </c>
    </row>
    <row r="28" spans="16:146" s="6" customFormat="1" ht="13" x14ac:dyDescent="0.25">
      <c r="P28" s="6" t="s">
        <v>1891</v>
      </c>
      <c r="Q28" s="6" t="s">
        <v>1892</v>
      </c>
      <c r="R28" s="6" t="s">
        <v>1892</v>
      </c>
      <c r="Y28" s="6" t="s">
        <v>1893</v>
      </c>
      <c r="Z28" s="6" t="s">
        <v>1894</v>
      </c>
      <c r="AA28" s="6" t="s">
        <v>1895</v>
      </c>
      <c r="AB28" s="6" t="s">
        <v>1896</v>
      </c>
      <c r="AC28" s="6" t="s">
        <v>1897</v>
      </c>
      <c r="AD28" s="6" t="s">
        <v>1898</v>
      </c>
      <c r="AN28" s="6" t="s">
        <v>1899</v>
      </c>
      <c r="AO28" s="6" t="s">
        <v>1900</v>
      </c>
      <c r="AP28" s="6" t="s">
        <v>1900</v>
      </c>
      <c r="BO28" s="6" t="s">
        <v>1901</v>
      </c>
      <c r="BP28" s="6" t="s">
        <v>1902</v>
      </c>
      <c r="BQ28" s="6" t="s">
        <v>1903</v>
      </c>
      <c r="BR28" s="6" t="s">
        <v>1904</v>
      </c>
      <c r="BS28" s="6" t="s">
        <v>1905</v>
      </c>
      <c r="BT28" s="6" t="s">
        <v>1906</v>
      </c>
      <c r="CD28" s="6" t="s">
        <v>1907</v>
      </c>
      <c r="CE28" s="6" t="s">
        <v>1908</v>
      </c>
      <c r="CF28" s="6" t="s">
        <v>1909</v>
      </c>
      <c r="CP28" s="6" t="s">
        <v>1910</v>
      </c>
      <c r="CQ28" s="6" t="s">
        <v>1911</v>
      </c>
      <c r="CR28" s="6" t="s">
        <v>1912</v>
      </c>
      <c r="CS28" s="6" t="s">
        <v>1913</v>
      </c>
      <c r="CT28" s="6" t="s">
        <v>1914</v>
      </c>
      <c r="CU28" s="6" t="s">
        <v>1914</v>
      </c>
      <c r="DB28" s="6" t="s">
        <v>1915</v>
      </c>
      <c r="DC28" s="6" t="s">
        <v>1916</v>
      </c>
      <c r="DD28" s="6" t="s">
        <v>1917</v>
      </c>
      <c r="EH28" s="6" t="s">
        <v>3575</v>
      </c>
      <c r="EI28" s="6" t="s">
        <v>3576</v>
      </c>
      <c r="EJ28" s="6" t="s">
        <v>2253</v>
      </c>
    </row>
    <row r="29" spans="16:146" s="6" customFormat="1" ht="13" x14ac:dyDescent="0.25">
      <c r="P29" s="6" t="s">
        <v>1918</v>
      </c>
      <c r="Q29" s="6" t="s">
        <v>1919</v>
      </c>
      <c r="R29" s="6" t="s">
        <v>1920</v>
      </c>
      <c r="Y29" s="6" t="s">
        <v>1921</v>
      </c>
      <c r="Z29" s="6" t="s">
        <v>1922</v>
      </c>
      <c r="AA29" s="6" t="s">
        <v>1923</v>
      </c>
      <c r="AB29" s="6" t="s">
        <v>1924</v>
      </c>
      <c r="AC29" s="6" t="s">
        <v>1925</v>
      </c>
      <c r="AD29" s="6" t="s">
        <v>1926</v>
      </c>
      <c r="AN29" s="6" t="s">
        <v>1927</v>
      </c>
      <c r="AO29" s="6" t="s">
        <v>1928</v>
      </c>
      <c r="AP29" s="6" t="s">
        <v>1928</v>
      </c>
      <c r="BO29" s="6">
        <v>784</v>
      </c>
      <c r="BP29" s="6" t="s">
        <v>3054</v>
      </c>
      <c r="BQ29" s="6" t="s">
        <v>3055</v>
      </c>
      <c r="BR29" s="6" t="s">
        <v>1932</v>
      </c>
      <c r="BS29" s="6" t="s">
        <v>1933</v>
      </c>
      <c r="BT29" s="6" t="s">
        <v>1934</v>
      </c>
      <c r="CD29" s="6" t="s">
        <v>1935</v>
      </c>
      <c r="CE29" s="6" t="s">
        <v>1936</v>
      </c>
      <c r="CF29" s="6" t="s">
        <v>1937</v>
      </c>
      <c r="CP29" s="6" t="s">
        <v>1938</v>
      </c>
      <c r="CQ29" s="6" t="s">
        <v>1939</v>
      </c>
      <c r="CR29" s="6" t="s">
        <v>1939</v>
      </c>
      <c r="CS29" s="6" t="s">
        <v>1940</v>
      </c>
      <c r="CT29" s="6" t="s">
        <v>1941</v>
      </c>
      <c r="CU29" s="6" t="s">
        <v>1942</v>
      </c>
      <c r="EH29" s="6" t="s">
        <v>3577</v>
      </c>
      <c r="EI29" s="6" t="s">
        <v>3578</v>
      </c>
      <c r="EJ29" s="6" t="s">
        <v>3579</v>
      </c>
    </row>
    <row r="30" spans="16:146" s="6" customFormat="1" ht="13" x14ac:dyDescent="0.25">
      <c r="P30" s="6" t="s">
        <v>1943</v>
      </c>
      <c r="Q30" s="6" t="s">
        <v>1944</v>
      </c>
      <c r="R30" s="6" t="s">
        <v>1945</v>
      </c>
      <c r="Y30" s="6" t="s">
        <v>1946</v>
      </c>
      <c r="Z30" s="6" t="s">
        <v>1947</v>
      </c>
      <c r="AA30" s="6" t="s">
        <v>1948</v>
      </c>
      <c r="AB30" s="6" t="s">
        <v>1949</v>
      </c>
      <c r="AC30" s="6" t="s">
        <v>1950</v>
      </c>
      <c r="AD30" s="6" t="s">
        <v>1951</v>
      </c>
      <c r="AN30" s="6" t="s">
        <v>1952</v>
      </c>
      <c r="AO30" s="6" t="s">
        <v>1953</v>
      </c>
      <c r="AP30" s="6" t="s">
        <v>1953</v>
      </c>
      <c r="BO30" s="6" t="s">
        <v>1929</v>
      </c>
      <c r="BP30" s="6" t="s">
        <v>1930</v>
      </c>
      <c r="BQ30" s="6" t="s">
        <v>1931</v>
      </c>
      <c r="BR30" s="6" t="s">
        <v>1957</v>
      </c>
      <c r="BS30" s="6" t="s">
        <v>1958</v>
      </c>
      <c r="BT30" s="6" t="s">
        <v>1959</v>
      </c>
      <c r="CD30" s="6" t="s">
        <v>1960</v>
      </c>
      <c r="CE30" s="6" t="s">
        <v>1961</v>
      </c>
      <c r="CF30" s="6" t="s">
        <v>1962</v>
      </c>
      <c r="CP30" s="6" t="s">
        <v>1963</v>
      </c>
      <c r="CQ30" s="6" t="s">
        <v>1964</v>
      </c>
      <c r="CR30" s="6" t="s">
        <v>1965</v>
      </c>
      <c r="CS30" s="6" t="s">
        <v>1966</v>
      </c>
      <c r="CT30" s="6" t="s">
        <v>1967</v>
      </c>
      <c r="CU30" s="6" t="s">
        <v>1968</v>
      </c>
    </row>
    <row r="31" spans="16:146" s="6" customFormat="1" ht="13" x14ac:dyDescent="0.25">
      <c r="P31" s="6" t="s">
        <v>1969</v>
      </c>
      <c r="Q31" s="6" t="s">
        <v>1970</v>
      </c>
      <c r="R31" s="6" t="s">
        <v>1971</v>
      </c>
      <c r="Y31" s="6" t="s">
        <v>1972</v>
      </c>
      <c r="Z31" s="6" t="s">
        <v>1973</v>
      </c>
      <c r="AA31" s="6" t="s">
        <v>1974</v>
      </c>
      <c r="AB31" s="6" t="s">
        <v>1975</v>
      </c>
      <c r="AC31" s="6" t="s">
        <v>1976</v>
      </c>
      <c r="AD31" s="6" t="s">
        <v>1977</v>
      </c>
      <c r="AN31" s="6" t="s">
        <v>1978</v>
      </c>
      <c r="AO31" s="6" t="s">
        <v>1979</v>
      </c>
      <c r="AP31" s="6" t="s">
        <v>1979</v>
      </c>
      <c r="BO31" s="6" t="s">
        <v>1954</v>
      </c>
      <c r="BP31" s="6" t="s">
        <v>1955</v>
      </c>
      <c r="BQ31" s="6" t="s">
        <v>1956</v>
      </c>
      <c r="BR31" s="6" t="s">
        <v>1983</v>
      </c>
      <c r="BS31" s="6" t="s">
        <v>1984</v>
      </c>
      <c r="BT31" s="6" t="s">
        <v>1985</v>
      </c>
      <c r="CD31" s="6" t="s">
        <v>1986</v>
      </c>
      <c r="CE31" s="6" t="s">
        <v>1987</v>
      </c>
      <c r="CF31" s="6" t="s">
        <v>1988</v>
      </c>
      <c r="CP31" s="6" t="s">
        <v>1795</v>
      </c>
      <c r="CQ31" s="6" t="s">
        <v>1989</v>
      </c>
      <c r="CR31" s="6" t="s">
        <v>1990</v>
      </c>
      <c r="CS31" s="6" t="s">
        <v>1991</v>
      </c>
      <c r="CT31" s="6" t="s">
        <v>1992</v>
      </c>
      <c r="CU31" s="6" t="s">
        <v>1993</v>
      </c>
    </row>
    <row r="32" spans="16:146" s="6" customFormat="1" ht="13" x14ac:dyDescent="0.25">
      <c r="P32" s="6" t="s">
        <v>1994</v>
      </c>
      <c r="Q32" s="6" t="s">
        <v>1995</v>
      </c>
      <c r="R32" s="6" t="s">
        <v>1996</v>
      </c>
      <c r="Y32" s="6" t="s">
        <v>1997</v>
      </c>
      <c r="Z32" s="6" t="s">
        <v>1998</v>
      </c>
      <c r="AA32" s="6" t="s">
        <v>1999</v>
      </c>
      <c r="AB32" s="6" t="s">
        <v>2000</v>
      </c>
      <c r="AC32" s="6" t="s">
        <v>2001</v>
      </c>
      <c r="AD32" s="6" t="s">
        <v>2002</v>
      </c>
      <c r="AN32" s="6" t="s">
        <v>2003</v>
      </c>
      <c r="AO32" s="6" t="s">
        <v>2004</v>
      </c>
      <c r="AP32" s="6" t="s">
        <v>2004</v>
      </c>
      <c r="BO32" s="6" t="s">
        <v>1980</v>
      </c>
      <c r="BP32" s="6" t="s">
        <v>1981</v>
      </c>
      <c r="BQ32" s="6" t="s">
        <v>1982</v>
      </c>
      <c r="BR32" s="6" t="s">
        <v>2007</v>
      </c>
      <c r="BS32" s="6" t="s">
        <v>2008</v>
      </c>
      <c r="BT32" s="6" t="s">
        <v>2009</v>
      </c>
      <c r="CD32" s="6" t="s">
        <v>2010</v>
      </c>
      <c r="CE32" s="6" t="s">
        <v>2011</v>
      </c>
      <c r="CF32" s="6" t="s">
        <v>2012</v>
      </c>
      <c r="CP32" s="6" t="s">
        <v>2013</v>
      </c>
      <c r="CQ32" s="6" t="s">
        <v>2014</v>
      </c>
      <c r="CR32" s="6" t="s">
        <v>2015</v>
      </c>
      <c r="CS32" s="6" t="s">
        <v>2016</v>
      </c>
      <c r="CT32" s="6" t="s">
        <v>2017</v>
      </c>
      <c r="CU32" s="6" t="s">
        <v>2018</v>
      </c>
    </row>
    <row r="33" spans="16:99" s="6" customFormat="1" ht="13" x14ac:dyDescent="0.25">
      <c r="P33" s="6" t="s">
        <v>2019</v>
      </c>
      <c r="Q33" s="6" t="s">
        <v>2020</v>
      </c>
      <c r="R33" s="6" t="s">
        <v>2021</v>
      </c>
      <c r="Y33" s="6" t="s">
        <v>2022</v>
      </c>
      <c r="Z33" s="6" t="s">
        <v>2023</v>
      </c>
      <c r="AA33" s="6" t="s">
        <v>2024</v>
      </c>
      <c r="AB33" s="6" t="s">
        <v>2025</v>
      </c>
      <c r="AC33" s="6" t="s">
        <v>2026</v>
      </c>
      <c r="AD33" s="6" t="s">
        <v>2027</v>
      </c>
      <c r="AN33" s="6" t="s">
        <v>2028</v>
      </c>
      <c r="AO33" s="6" t="s">
        <v>2029</v>
      </c>
      <c r="AP33" s="6" t="s">
        <v>2030</v>
      </c>
      <c r="BO33" s="6" t="s">
        <v>2005</v>
      </c>
      <c r="BP33" s="6" t="s">
        <v>2006</v>
      </c>
      <c r="BQ33" s="6" t="s">
        <v>2006</v>
      </c>
      <c r="BR33" s="6" t="s">
        <v>2033</v>
      </c>
      <c r="BS33" s="6" t="s">
        <v>2034</v>
      </c>
      <c r="BT33" s="6" t="s">
        <v>2035</v>
      </c>
      <c r="CD33" s="6" t="s">
        <v>2036</v>
      </c>
      <c r="CE33" s="6" t="s">
        <v>2037</v>
      </c>
      <c r="CF33" s="6" t="s">
        <v>2038</v>
      </c>
      <c r="CP33" s="6" t="s">
        <v>2039</v>
      </c>
      <c r="CQ33" s="6" t="s">
        <v>2040</v>
      </c>
      <c r="CR33" s="6" t="s">
        <v>2041</v>
      </c>
      <c r="CS33" s="6" t="s">
        <v>2042</v>
      </c>
      <c r="CT33" s="6" t="s">
        <v>2043</v>
      </c>
      <c r="CU33" s="6" t="s">
        <v>2044</v>
      </c>
    </row>
    <row r="34" spans="16:99" s="6" customFormat="1" ht="13" x14ac:dyDescent="0.25">
      <c r="P34" s="6" t="s">
        <v>2045</v>
      </c>
      <c r="Q34" s="6" t="s">
        <v>2046</v>
      </c>
      <c r="R34" s="6" t="s">
        <v>2047</v>
      </c>
      <c r="Y34" s="6" t="s">
        <v>2048</v>
      </c>
      <c r="Z34" s="6" t="s">
        <v>2049</v>
      </c>
      <c r="AA34" s="6" t="s">
        <v>2050</v>
      </c>
      <c r="AB34" s="6" t="s">
        <v>2051</v>
      </c>
      <c r="AC34" s="6" t="s">
        <v>2052</v>
      </c>
      <c r="AD34" s="6" t="s">
        <v>2053</v>
      </c>
      <c r="AN34" s="6" t="s">
        <v>2054</v>
      </c>
      <c r="AO34" s="6" t="s">
        <v>2055</v>
      </c>
      <c r="AP34" s="6" t="s">
        <v>2055</v>
      </c>
      <c r="BO34" s="6" t="s">
        <v>2031</v>
      </c>
      <c r="BP34" s="6" t="s">
        <v>2032</v>
      </c>
      <c r="BQ34" s="6" t="s">
        <v>2032</v>
      </c>
      <c r="BR34" s="6" t="s">
        <v>2058</v>
      </c>
      <c r="BS34" s="6" t="s">
        <v>2059</v>
      </c>
      <c r="BT34" s="6" t="s">
        <v>2060</v>
      </c>
      <c r="CD34" s="6" t="s">
        <v>2061</v>
      </c>
      <c r="CE34" s="6" t="s">
        <v>2062</v>
      </c>
      <c r="CF34" s="6" t="s">
        <v>2063</v>
      </c>
      <c r="CS34" s="6" t="s">
        <v>2064</v>
      </c>
      <c r="CT34" s="6" t="s">
        <v>2065</v>
      </c>
      <c r="CU34" s="6" t="s">
        <v>2066</v>
      </c>
    </row>
    <row r="35" spans="16:99" s="6" customFormat="1" ht="13" x14ac:dyDescent="0.25">
      <c r="P35" s="6" t="s">
        <v>2067</v>
      </c>
      <c r="Q35" s="6" t="s">
        <v>2068</v>
      </c>
      <c r="R35" s="6" t="s">
        <v>2068</v>
      </c>
      <c r="Y35" s="6" t="s">
        <v>2069</v>
      </c>
      <c r="Z35" s="6" t="s">
        <v>2070</v>
      </c>
      <c r="AA35" s="6" t="s">
        <v>2071</v>
      </c>
      <c r="AB35" s="6" t="s">
        <v>2072</v>
      </c>
      <c r="AC35" s="6" t="s">
        <v>2073</v>
      </c>
      <c r="AD35" s="6" t="s">
        <v>2074</v>
      </c>
      <c r="AN35" s="6" t="s">
        <v>2075</v>
      </c>
      <c r="AO35" s="6" t="s">
        <v>2076</v>
      </c>
      <c r="AP35" s="6" t="s">
        <v>2076</v>
      </c>
      <c r="BO35" s="6" t="s">
        <v>2056</v>
      </c>
      <c r="BP35" s="6" t="s">
        <v>2057</v>
      </c>
      <c r="BQ35" s="6" t="s">
        <v>2057</v>
      </c>
      <c r="BR35" s="6" t="s">
        <v>2080</v>
      </c>
      <c r="BS35" s="6" t="s">
        <v>2081</v>
      </c>
      <c r="BT35" s="6" t="s">
        <v>2082</v>
      </c>
      <c r="CD35" s="6" t="s">
        <v>2083</v>
      </c>
      <c r="CE35" s="6" t="s">
        <v>2084</v>
      </c>
      <c r="CF35" s="6" t="s">
        <v>2085</v>
      </c>
      <c r="CS35" s="6" t="s">
        <v>2086</v>
      </c>
      <c r="CT35" s="6" t="s">
        <v>2087</v>
      </c>
      <c r="CU35" s="6" t="s">
        <v>2088</v>
      </c>
    </row>
    <row r="36" spans="16:99" s="6" customFormat="1" ht="13" x14ac:dyDescent="0.25">
      <c r="P36" s="6" t="s">
        <v>2089</v>
      </c>
      <c r="Q36" s="6" t="s">
        <v>2090</v>
      </c>
      <c r="R36" s="6" t="s">
        <v>2091</v>
      </c>
      <c r="Y36" s="6" t="s">
        <v>2092</v>
      </c>
      <c r="Z36" s="6" t="s">
        <v>2093</v>
      </c>
      <c r="AA36" s="6" t="s">
        <v>2050</v>
      </c>
      <c r="AB36" s="6" t="s">
        <v>2094</v>
      </c>
      <c r="AC36" s="6" t="s">
        <v>2095</v>
      </c>
      <c r="AD36" s="6" t="s">
        <v>2096</v>
      </c>
      <c r="AN36" s="6" t="s">
        <v>2097</v>
      </c>
      <c r="AO36" s="6" t="s">
        <v>2098</v>
      </c>
      <c r="AP36" s="6" t="s">
        <v>2098</v>
      </c>
      <c r="BO36" s="84" t="s">
        <v>2077</v>
      </c>
      <c r="BP36" s="6" t="s">
        <v>2078</v>
      </c>
      <c r="BQ36" s="6" t="s">
        <v>2079</v>
      </c>
      <c r="BR36" s="6" t="s">
        <v>2102</v>
      </c>
      <c r="BS36" s="6" t="s">
        <v>2103</v>
      </c>
      <c r="BT36" s="6" t="s">
        <v>2104</v>
      </c>
      <c r="CD36" s="6" t="s">
        <v>2105</v>
      </c>
      <c r="CE36" s="6" t="s">
        <v>2106</v>
      </c>
      <c r="CF36" s="6" t="s">
        <v>2107</v>
      </c>
      <c r="CS36" s="6" t="s">
        <v>2108</v>
      </c>
      <c r="CT36" s="6" t="s">
        <v>2109</v>
      </c>
      <c r="CU36" s="6" t="s">
        <v>2110</v>
      </c>
    </row>
    <row r="37" spans="16:99" s="6" customFormat="1" ht="13" x14ac:dyDescent="0.25">
      <c r="P37" s="6" t="s">
        <v>2111</v>
      </c>
      <c r="Q37" s="6" t="s">
        <v>2112</v>
      </c>
      <c r="R37" s="6" t="s">
        <v>2113</v>
      </c>
      <c r="Y37" s="6" t="s">
        <v>2114</v>
      </c>
      <c r="Z37" s="6" t="s">
        <v>2115</v>
      </c>
      <c r="AA37" s="6" t="s">
        <v>2116</v>
      </c>
      <c r="AB37" s="6" t="s">
        <v>2117</v>
      </c>
      <c r="AC37" s="6" t="s">
        <v>2118</v>
      </c>
      <c r="AD37" s="6" t="s">
        <v>2119</v>
      </c>
      <c r="AN37" s="6" t="s">
        <v>2120</v>
      </c>
      <c r="AO37" s="6" t="s">
        <v>2121</v>
      </c>
      <c r="AP37" s="6" t="s">
        <v>2122</v>
      </c>
      <c r="BO37" s="6" t="s">
        <v>2099</v>
      </c>
      <c r="BP37" s="6" t="s">
        <v>2100</v>
      </c>
      <c r="BQ37" s="6" t="s">
        <v>2101</v>
      </c>
      <c r="BR37" s="6" t="s">
        <v>2126</v>
      </c>
      <c r="BS37" s="6" t="s">
        <v>2127</v>
      </c>
      <c r="BT37" s="6" t="s">
        <v>2128</v>
      </c>
      <c r="CD37" s="6" t="s">
        <v>2129</v>
      </c>
      <c r="CE37" s="6" t="s">
        <v>2130</v>
      </c>
      <c r="CF37" s="6" t="s">
        <v>2131</v>
      </c>
      <c r="CS37" s="6" t="s">
        <v>2132</v>
      </c>
      <c r="CT37" s="6" t="s">
        <v>2133</v>
      </c>
      <c r="CU37" s="6" t="s">
        <v>2134</v>
      </c>
    </row>
    <row r="38" spans="16:99" s="6" customFormat="1" ht="13" x14ac:dyDescent="0.25">
      <c r="P38" s="6" t="s">
        <v>2135</v>
      </c>
      <c r="Q38" s="6" t="s">
        <v>2136</v>
      </c>
      <c r="R38" s="6" t="s">
        <v>2137</v>
      </c>
      <c r="Y38" s="6" t="s">
        <v>2138</v>
      </c>
      <c r="Z38" s="6" t="s">
        <v>2139</v>
      </c>
      <c r="AA38" s="6" t="s">
        <v>2140</v>
      </c>
      <c r="AB38" s="6" t="s">
        <v>2141</v>
      </c>
      <c r="AC38" s="6" t="s">
        <v>2142</v>
      </c>
      <c r="AD38" s="6" t="s">
        <v>2143</v>
      </c>
      <c r="AN38" s="6" t="s">
        <v>2144</v>
      </c>
      <c r="AO38" s="6" t="s">
        <v>2145</v>
      </c>
      <c r="AP38" s="6" t="s">
        <v>2145</v>
      </c>
      <c r="BO38" s="6" t="s">
        <v>2123</v>
      </c>
      <c r="BP38" s="6" t="s">
        <v>2124</v>
      </c>
      <c r="BQ38" s="6" t="s">
        <v>2125</v>
      </c>
      <c r="BR38" s="6" t="s">
        <v>2149</v>
      </c>
      <c r="BS38" s="6" t="s">
        <v>2150</v>
      </c>
      <c r="BT38" s="6" t="s">
        <v>2151</v>
      </c>
      <c r="CD38" s="6" t="s">
        <v>2152</v>
      </c>
      <c r="CE38" s="6" t="s">
        <v>2153</v>
      </c>
      <c r="CF38" s="6" t="s">
        <v>2154</v>
      </c>
      <c r="CS38" s="6" t="s">
        <v>2155</v>
      </c>
      <c r="CT38" s="6" t="s">
        <v>2156</v>
      </c>
      <c r="CU38" s="6" t="s">
        <v>2156</v>
      </c>
    </row>
    <row r="39" spans="16:99" s="6" customFormat="1" ht="13" x14ac:dyDescent="0.25">
      <c r="P39" s="6" t="s">
        <v>2157</v>
      </c>
      <c r="Q39" s="6" t="s">
        <v>2158</v>
      </c>
      <c r="R39" s="6" t="s">
        <v>2159</v>
      </c>
      <c r="Y39" s="6" t="s">
        <v>2160</v>
      </c>
      <c r="Z39" s="6" t="s">
        <v>2161</v>
      </c>
      <c r="AA39" s="6" t="s">
        <v>2162</v>
      </c>
      <c r="AB39" s="6" t="s">
        <v>2163</v>
      </c>
      <c r="AC39" s="6" t="s">
        <v>2164</v>
      </c>
      <c r="AD39" s="6" t="s">
        <v>2165</v>
      </c>
      <c r="AN39" s="6" t="s">
        <v>2166</v>
      </c>
      <c r="AO39" s="6" t="s">
        <v>2167</v>
      </c>
      <c r="AP39" s="6" t="s">
        <v>2167</v>
      </c>
      <c r="BO39" s="6" t="s">
        <v>2146</v>
      </c>
      <c r="BP39" s="6" t="s">
        <v>2147</v>
      </c>
      <c r="BQ39" s="6" t="s">
        <v>2148</v>
      </c>
      <c r="BR39" s="6" t="s">
        <v>2171</v>
      </c>
      <c r="BS39" s="6" t="s">
        <v>2172</v>
      </c>
      <c r="BT39" s="6" t="s">
        <v>2173</v>
      </c>
      <c r="CS39" s="6" t="s">
        <v>2174</v>
      </c>
      <c r="CT39" s="6" t="s">
        <v>2175</v>
      </c>
      <c r="CU39" s="6" t="s">
        <v>2176</v>
      </c>
    </row>
    <row r="40" spans="16:99" s="6" customFormat="1" ht="13" x14ac:dyDescent="0.25">
      <c r="P40" s="6" t="s">
        <v>2039</v>
      </c>
      <c r="Q40" s="6" t="s">
        <v>2177</v>
      </c>
      <c r="R40" s="6" t="s">
        <v>2178</v>
      </c>
      <c r="Y40" s="6" t="s">
        <v>2179</v>
      </c>
      <c r="Z40" s="6" t="s">
        <v>2180</v>
      </c>
      <c r="AA40" s="6" t="s">
        <v>2181</v>
      </c>
      <c r="AB40" s="6" t="s">
        <v>2182</v>
      </c>
      <c r="AC40" s="6" t="s">
        <v>2183</v>
      </c>
      <c r="AD40" s="6" t="s">
        <v>2184</v>
      </c>
      <c r="AN40" s="6" t="s">
        <v>2185</v>
      </c>
      <c r="AO40" s="6" t="s">
        <v>2186</v>
      </c>
      <c r="AP40" s="6" t="s">
        <v>2186</v>
      </c>
      <c r="BO40" s="6" t="s">
        <v>2168</v>
      </c>
      <c r="BP40" s="6" t="s">
        <v>2169</v>
      </c>
      <c r="BQ40" s="6" t="s">
        <v>2170</v>
      </c>
      <c r="BR40" s="6" t="s">
        <v>2190</v>
      </c>
      <c r="BS40" s="6" t="s">
        <v>2191</v>
      </c>
      <c r="BT40" s="6" t="s">
        <v>2192</v>
      </c>
      <c r="CS40" s="6" t="s">
        <v>2193</v>
      </c>
      <c r="CT40" s="6" t="s">
        <v>2194</v>
      </c>
      <c r="CU40" s="6" t="s">
        <v>2195</v>
      </c>
    </row>
    <row r="41" spans="16:99" s="6" customFormat="1" ht="13" x14ac:dyDescent="0.25">
      <c r="P41" s="6" t="s">
        <v>2196</v>
      </c>
      <c r="Q41" s="6" t="s">
        <v>2197</v>
      </c>
      <c r="R41" s="6" t="s">
        <v>2198</v>
      </c>
      <c r="Y41" s="6" t="s">
        <v>2199</v>
      </c>
      <c r="Z41" s="6" t="s">
        <v>2200</v>
      </c>
      <c r="AA41" s="6" t="s">
        <v>2201</v>
      </c>
      <c r="AB41" s="6" t="s">
        <v>2202</v>
      </c>
      <c r="AC41" s="6" t="s">
        <v>2203</v>
      </c>
      <c r="AD41" s="6" t="s">
        <v>2204</v>
      </c>
      <c r="AN41" s="6" t="s">
        <v>2205</v>
      </c>
      <c r="AO41" s="6" t="s">
        <v>2206</v>
      </c>
      <c r="AP41" s="6" t="s">
        <v>2206</v>
      </c>
      <c r="BO41" s="6" t="s">
        <v>2187</v>
      </c>
      <c r="BP41" s="6" t="s">
        <v>2188</v>
      </c>
      <c r="BQ41" s="6" t="s">
        <v>2189</v>
      </c>
      <c r="BR41" s="6" t="s">
        <v>2209</v>
      </c>
      <c r="BS41" s="6" t="s">
        <v>2210</v>
      </c>
      <c r="BT41" s="6" t="s">
        <v>2211</v>
      </c>
      <c r="CS41" s="6" t="s">
        <v>2212</v>
      </c>
      <c r="CT41" s="6" t="s">
        <v>2213</v>
      </c>
      <c r="CU41" s="6" t="s">
        <v>2213</v>
      </c>
    </row>
    <row r="42" spans="16:99" s="6" customFormat="1" ht="13" x14ac:dyDescent="0.25">
      <c r="P42" s="6" t="s">
        <v>2214</v>
      </c>
      <c r="Q42" s="6" t="s">
        <v>2215</v>
      </c>
      <c r="R42" s="6" t="s">
        <v>2216</v>
      </c>
      <c r="Y42" s="6" t="s">
        <v>2217</v>
      </c>
      <c r="Z42" s="6" t="s">
        <v>2218</v>
      </c>
      <c r="AA42" s="6" t="s">
        <v>2219</v>
      </c>
      <c r="AB42" s="6" t="s">
        <v>2220</v>
      </c>
      <c r="AC42" s="6" t="s">
        <v>2221</v>
      </c>
      <c r="AD42" s="6" t="s">
        <v>2222</v>
      </c>
      <c r="AN42" s="6" t="s">
        <v>2223</v>
      </c>
      <c r="AO42" s="6" t="s">
        <v>2224</v>
      </c>
      <c r="AP42" s="6" t="s">
        <v>2224</v>
      </c>
      <c r="BO42" s="6" t="s">
        <v>2207</v>
      </c>
      <c r="BP42" s="6" t="s">
        <v>2208</v>
      </c>
      <c r="BQ42" s="6" t="s">
        <v>2208</v>
      </c>
      <c r="BR42" s="6" t="s">
        <v>2228</v>
      </c>
      <c r="BS42" s="6" t="s">
        <v>2229</v>
      </c>
      <c r="BT42" s="6" t="s">
        <v>2230</v>
      </c>
      <c r="CS42" s="6" t="s">
        <v>2231</v>
      </c>
      <c r="CT42" s="6" t="s">
        <v>2232</v>
      </c>
      <c r="CU42" s="6" t="s">
        <v>2232</v>
      </c>
    </row>
    <row r="43" spans="16:99" s="6" customFormat="1" ht="13" x14ac:dyDescent="0.25">
      <c r="P43" s="6" t="s">
        <v>2233</v>
      </c>
      <c r="Q43" s="6" t="s">
        <v>2234</v>
      </c>
      <c r="R43" s="6" t="s">
        <v>2235</v>
      </c>
      <c r="Y43" s="6" t="s">
        <v>2236</v>
      </c>
      <c r="Z43" s="6" t="s">
        <v>2237</v>
      </c>
      <c r="AA43" s="6" t="s">
        <v>2238</v>
      </c>
      <c r="AB43" s="6" t="s">
        <v>2239</v>
      </c>
      <c r="AC43" s="6" t="s">
        <v>2240</v>
      </c>
      <c r="AD43" s="6" t="s">
        <v>2241</v>
      </c>
      <c r="AN43" s="6" t="s">
        <v>2242</v>
      </c>
      <c r="AO43" s="6" t="s">
        <v>2243</v>
      </c>
      <c r="AP43" s="6" t="s">
        <v>2243</v>
      </c>
      <c r="BO43" s="6" t="s">
        <v>2225</v>
      </c>
      <c r="BP43" s="6" t="s">
        <v>2226</v>
      </c>
      <c r="BQ43" s="6" t="s">
        <v>2227</v>
      </c>
      <c r="BR43" s="6" t="s">
        <v>2246</v>
      </c>
      <c r="BS43" s="6" t="s">
        <v>2247</v>
      </c>
      <c r="BT43" s="6" t="s">
        <v>2248</v>
      </c>
      <c r="CS43" s="6" t="s">
        <v>2249</v>
      </c>
      <c r="CT43" s="6" t="s">
        <v>2250</v>
      </c>
      <c r="CU43" s="6" t="s">
        <v>2250</v>
      </c>
    </row>
    <row r="44" spans="16:99" s="6" customFormat="1" ht="13" x14ac:dyDescent="0.25">
      <c r="P44" s="6" t="s">
        <v>2251</v>
      </c>
      <c r="Q44" s="6" t="s">
        <v>2252</v>
      </c>
      <c r="R44" s="6" t="s">
        <v>2253</v>
      </c>
      <c r="Y44" s="6" t="s">
        <v>2254</v>
      </c>
      <c r="Z44" s="6" t="s">
        <v>2255</v>
      </c>
      <c r="AA44" s="6" t="s">
        <v>2256</v>
      </c>
      <c r="AB44" s="6" t="s">
        <v>2257</v>
      </c>
      <c r="AC44" s="6" t="s">
        <v>2258</v>
      </c>
      <c r="AD44" s="6" t="s">
        <v>2259</v>
      </c>
      <c r="AN44" s="6" t="s">
        <v>2260</v>
      </c>
      <c r="AO44" s="6" t="s">
        <v>2261</v>
      </c>
      <c r="AP44" s="6" t="s">
        <v>2262</v>
      </c>
      <c r="BO44" s="6" t="s">
        <v>2244</v>
      </c>
      <c r="BP44" s="6" t="s">
        <v>2245</v>
      </c>
      <c r="BQ44" s="6" t="s">
        <v>2245</v>
      </c>
      <c r="BR44" s="6" t="s">
        <v>2265</v>
      </c>
      <c r="BS44" s="6" t="s">
        <v>2266</v>
      </c>
      <c r="BT44" s="6" t="s">
        <v>2267</v>
      </c>
      <c r="CS44" s="6" t="s">
        <v>2268</v>
      </c>
      <c r="CT44" s="6" t="s">
        <v>2269</v>
      </c>
      <c r="CU44" s="6" t="s">
        <v>2269</v>
      </c>
    </row>
    <row r="45" spans="16:99" s="6" customFormat="1" ht="13" x14ac:dyDescent="0.25">
      <c r="Y45" s="6" t="s">
        <v>2270</v>
      </c>
      <c r="Z45" s="6" t="s">
        <v>2271</v>
      </c>
      <c r="AA45" s="6" t="s">
        <v>2272</v>
      </c>
      <c r="AB45" s="6" t="s">
        <v>2273</v>
      </c>
      <c r="AC45" s="6" t="s">
        <v>2274</v>
      </c>
      <c r="AD45" s="6" t="s">
        <v>2275</v>
      </c>
      <c r="AN45" s="6" t="s">
        <v>2276</v>
      </c>
      <c r="AO45" s="6" t="s">
        <v>2277</v>
      </c>
      <c r="AP45" s="6" t="s">
        <v>2277</v>
      </c>
      <c r="BO45" s="6" t="s">
        <v>2263</v>
      </c>
      <c r="BP45" s="6" t="s">
        <v>2264</v>
      </c>
      <c r="BQ45" s="6" t="s">
        <v>2264</v>
      </c>
      <c r="BR45" s="6" t="s">
        <v>2281</v>
      </c>
      <c r="BS45" s="6" t="s">
        <v>2282</v>
      </c>
      <c r="BT45" s="6" t="s">
        <v>2283</v>
      </c>
      <c r="CS45" s="6" t="s">
        <v>2284</v>
      </c>
      <c r="CT45" s="6" t="s">
        <v>2285</v>
      </c>
      <c r="CU45" s="6" t="s">
        <v>2286</v>
      </c>
    </row>
    <row r="46" spans="16:99" s="6" customFormat="1" ht="13" x14ac:dyDescent="0.25">
      <c r="Y46" s="6" t="s">
        <v>2287</v>
      </c>
      <c r="Z46" s="6" t="s">
        <v>2288</v>
      </c>
      <c r="AA46" s="6" t="s">
        <v>2289</v>
      </c>
      <c r="AB46" s="6" t="s">
        <v>2290</v>
      </c>
      <c r="AC46" s="6" t="s">
        <v>2291</v>
      </c>
      <c r="AD46" s="6" t="s">
        <v>2292</v>
      </c>
      <c r="AN46" s="6" t="s">
        <v>2293</v>
      </c>
      <c r="AO46" s="6" t="s">
        <v>2294</v>
      </c>
      <c r="AP46" s="6" t="s">
        <v>2294</v>
      </c>
      <c r="BO46" s="6" t="s">
        <v>2278</v>
      </c>
      <c r="BP46" s="6" t="s">
        <v>2279</v>
      </c>
      <c r="BQ46" s="6" t="s">
        <v>2280</v>
      </c>
      <c r="BR46" s="6" t="s">
        <v>2297</v>
      </c>
      <c r="BS46" s="6" t="s">
        <v>2298</v>
      </c>
      <c r="BT46" s="6" t="s">
        <v>2299</v>
      </c>
      <c r="CS46" s="6" t="s">
        <v>2300</v>
      </c>
      <c r="CT46" s="6" t="s">
        <v>2301</v>
      </c>
      <c r="CU46" s="6" t="s">
        <v>2302</v>
      </c>
    </row>
    <row r="47" spans="16:99" s="6" customFormat="1" ht="13" x14ac:dyDescent="0.25">
      <c r="Y47" s="6" t="s">
        <v>2303</v>
      </c>
      <c r="Z47" s="6" t="s">
        <v>2304</v>
      </c>
      <c r="AA47" s="6" t="s">
        <v>2305</v>
      </c>
      <c r="AB47" s="6" t="s">
        <v>2306</v>
      </c>
      <c r="AC47" s="6" t="s">
        <v>2307</v>
      </c>
      <c r="AD47" s="6" t="s">
        <v>2308</v>
      </c>
      <c r="AN47" s="6" t="s">
        <v>2309</v>
      </c>
      <c r="AO47" s="6" t="s">
        <v>2310</v>
      </c>
      <c r="AP47" s="6" t="s">
        <v>2311</v>
      </c>
      <c r="BO47" s="6" t="s">
        <v>2295</v>
      </c>
      <c r="BP47" s="6" t="s">
        <v>2296</v>
      </c>
      <c r="BQ47" s="6" t="s">
        <v>2296</v>
      </c>
      <c r="BR47" s="6" t="s">
        <v>2315</v>
      </c>
      <c r="BS47" s="6" t="s">
        <v>2316</v>
      </c>
      <c r="BT47" s="6" t="s">
        <v>2317</v>
      </c>
    </row>
    <row r="48" spans="16:99" s="6" customFormat="1" ht="13" x14ac:dyDescent="0.25">
      <c r="Y48" s="6" t="s">
        <v>2318</v>
      </c>
      <c r="Z48" s="6" t="s">
        <v>2319</v>
      </c>
      <c r="AA48" s="6" t="s">
        <v>2320</v>
      </c>
      <c r="AB48" s="6" t="s">
        <v>2321</v>
      </c>
      <c r="AC48" s="6" t="s">
        <v>2322</v>
      </c>
      <c r="AD48" s="6" t="s">
        <v>2323</v>
      </c>
      <c r="AN48" s="6" t="s">
        <v>2324</v>
      </c>
      <c r="AO48" s="6" t="s">
        <v>2325</v>
      </c>
      <c r="AP48" s="6" t="s">
        <v>2325</v>
      </c>
      <c r="BO48" s="6" t="s">
        <v>2312</v>
      </c>
      <c r="BP48" s="6" t="s">
        <v>2313</v>
      </c>
      <c r="BQ48" s="6" t="s">
        <v>2314</v>
      </c>
      <c r="BR48" s="6" t="s">
        <v>2329</v>
      </c>
      <c r="BS48" s="6" t="s">
        <v>2330</v>
      </c>
      <c r="BT48" s="6" t="s">
        <v>2331</v>
      </c>
    </row>
    <row r="49" spans="25:72" s="6" customFormat="1" ht="13" x14ac:dyDescent="0.25">
      <c r="Y49" s="6" t="s">
        <v>2332</v>
      </c>
      <c r="Z49" s="6" t="s">
        <v>2333</v>
      </c>
      <c r="AA49" s="6" t="s">
        <v>2334</v>
      </c>
      <c r="AB49" s="6" t="s">
        <v>2335</v>
      </c>
      <c r="AC49" s="6" t="s">
        <v>2336</v>
      </c>
      <c r="AD49" s="6" t="s">
        <v>2337</v>
      </c>
      <c r="AN49" s="6" t="s">
        <v>2338</v>
      </c>
      <c r="AO49" s="6" t="s">
        <v>2339</v>
      </c>
      <c r="AP49" s="6" t="s">
        <v>2339</v>
      </c>
      <c r="BO49" s="6" t="s">
        <v>2326</v>
      </c>
      <c r="BP49" s="6" t="s">
        <v>2327</v>
      </c>
      <c r="BQ49" s="6" t="s">
        <v>2328</v>
      </c>
      <c r="BR49" s="6" t="s">
        <v>2343</v>
      </c>
      <c r="BS49" s="6" t="s">
        <v>2344</v>
      </c>
      <c r="BT49" s="6" t="s">
        <v>2345</v>
      </c>
    </row>
    <row r="50" spans="25:72" s="6" customFormat="1" ht="13" x14ac:dyDescent="0.25">
      <c r="Y50" s="6" t="s">
        <v>2346</v>
      </c>
      <c r="Z50" s="6" t="s">
        <v>2347</v>
      </c>
      <c r="AA50" s="6" t="s">
        <v>2348</v>
      </c>
      <c r="AB50" s="6" t="s">
        <v>2349</v>
      </c>
      <c r="AC50" s="6" t="s">
        <v>2350</v>
      </c>
      <c r="AD50" s="6" t="s">
        <v>2351</v>
      </c>
      <c r="AN50" s="6" t="s">
        <v>2352</v>
      </c>
      <c r="AO50" s="6" t="s">
        <v>2353</v>
      </c>
      <c r="AP50" s="6" t="s">
        <v>2353</v>
      </c>
      <c r="BO50" s="6" t="s">
        <v>2340</v>
      </c>
      <c r="BP50" s="6" t="s">
        <v>2341</v>
      </c>
      <c r="BQ50" s="6" t="s">
        <v>2342</v>
      </c>
      <c r="BR50" s="6" t="s">
        <v>2356</v>
      </c>
      <c r="BS50" s="6" t="s">
        <v>2357</v>
      </c>
      <c r="BT50" s="6" t="s">
        <v>2358</v>
      </c>
    </row>
    <row r="51" spans="25:72" s="6" customFormat="1" ht="13" x14ac:dyDescent="0.25">
      <c r="Y51" s="6" t="s">
        <v>2359</v>
      </c>
      <c r="Z51" s="6" t="s">
        <v>2360</v>
      </c>
      <c r="AA51" s="6" t="s">
        <v>2361</v>
      </c>
      <c r="AB51" s="6" t="s">
        <v>2362</v>
      </c>
      <c r="AC51" s="6" t="s">
        <v>2363</v>
      </c>
      <c r="AD51" s="6" t="s">
        <v>2364</v>
      </c>
      <c r="AN51" s="6" t="s">
        <v>2365</v>
      </c>
      <c r="AO51" s="6" t="s">
        <v>2366</v>
      </c>
      <c r="AP51" s="6" t="s">
        <v>2366</v>
      </c>
      <c r="BO51" s="6" t="s">
        <v>2354</v>
      </c>
      <c r="BP51" s="6" t="s">
        <v>2355</v>
      </c>
      <c r="BQ51" s="6" t="s">
        <v>2355</v>
      </c>
      <c r="BR51" s="6" t="s">
        <v>2370</v>
      </c>
      <c r="BS51" s="6" t="s">
        <v>2371</v>
      </c>
      <c r="BT51" s="6" t="s">
        <v>2372</v>
      </c>
    </row>
    <row r="52" spans="25:72" s="6" customFormat="1" ht="13" x14ac:dyDescent="0.25">
      <c r="Y52" s="6" t="s">
        <v>2373</v>
      </c>
      <c r="Z52" s="6" t="s">
        <v>2374</v>
      </c>
      <c r="AA52" s="6" t="s">
        <v>2375</v>
      </c>
      <c r="AB52" s="6" t="s">
        <v>1321</v>
      </c>
      <c r="AC52" s="6" t="s">
        <v>2376</v>
      </c>
      <c r="AD52" s="6" t="s">
        <v>2377</v>
      </c>
      <c r="AN52" s="6" t="s">
        <v>2378</v>
      </c>
      <c r="AO52" s="6" t="s">
        <v>2378</v>
      </c>
      <c r="AP52" s="6" t="s">
        <v>2378</v>
      </c>
      <c r="BO52" s="6" t="s">
        <v>2367</v>
      </c>
      <c r="BP52" s="6" t="s">
        <v>2368</v>
      </c>
      <c r="BQ52" s="6" t="s">
        <v>2369</v>
      </c>
      <c r="BR52" s="6" t="s">
        <v>2382</v>
      </c>
      <c r="BS52" s="6" t="s">
        <v>2383</v>
      </c>
      <c r="BT52" s="6" t="s">
        <v>2384</v>
      </c>
    </row>
    <row r="53" spans="25:72" s="6" customFormat="1" ht="13" x14ac:dyDescent="0.25">
      <c r="Y53" s="6" t="s">
        <v>2385</v>
      </c>
      <c r="Z53" s="6" t="s">
        <v>2386</v>
      </c>
      <c r="AA53" s="6" t="s">
        <v>2387</v>
      </c>
      <c r="AB53" s="6" t="s">
        <v>2388</v>
      </c>
      <c r="AC53" s="6" t="s">
        <v>2389</v>
      </c>
      <c r="AD53" s="6" t="s">
        <v>2390</v>
      </c>
      <c r="AN53" s="6" t="s">
        <v>2391</v>
      </c>
      <c r="AO53" s="6" t="s">
        <v>2392</v>
      </c>
      <c r="AP53" s="6" t="s">
        <v>2393</v>
      </c>
      <c r="BO53" s="6" t="s">
        <v>2379</v>
      </c>
      <c r="BP53" s="6" t="s">
        <v>2380</v>
      </c>
      <c r="BQ53" s="6" t="s">
        <v>2381</v>
      </c>
      <c r="BR53" s="6" t="s">
        <v>2396</v>
      </c>
      <c r="BS53" s="6" t="s">
        <v>2397</v>
      </c>
      <c r="BT53" s="6" t="s">
        <v>2398</v>
      </c>
    </row>
    <row r="54" spans="25:72" s="6" customFormat="1" ht="13" x14ac:dyDescent="0.25">
      <c r="Y54" s="6" t="s">
        <v>2399</v>
      </c>
      <c r="Z54" s="6" t="s">
        <v>2400</v>
      </c>
      <c r="AA54" s="6" t="s">
        <v>2401</v>
      </c>
      <c r="AB54" s="6" t="s">
        <v>2402</v>
      </c>
      <c r="AC54" s="6" t="s">
        <v>2403</v>
      </c>
      <c r="AD54" s="6" t="s">
        <v>2404</v>
      </c>
      <c r="AN54" s="6" t="s">
        <v>2405</v>
      </c>
      <c r="AO54" s="6" t="s">
        <v>2406</v>
      </c>
      <c r="AP54" s="6" t="s">
        <v>2406</v>
      </c>
      <c r="BO54" s="6" t="s">
        <v>2394</v>
      </c>
      <c r="BP54" s="6" t="s">
        <v>2395</v>
      </c>
      <c r="BQ54" s="6" t="s">
        <v>2395</v>
      </c>
      <c r="BR54" s="6" t="s">
        <v>2410</v>
      </c>
      <c r="BS54" s="6" t="s">
        <v>2411</v>
      </c>
      <c r="BT54" s="6" t="s">
        <v>2412</v>
      </c>
    </row>
    <row r="55" spans="25:72" s="6" customFormat="1" ht="13" x14ac:dyDescent="0.25">
      <c r="Y55" s="6" t="s">
        <v>2413</v>
      </c>
      <c r="Z55" s="6" t="s">
        <v>2414</v>
      </c>
      <c r="AA55" s="6" t="s">
        <v>2415</v>
      </c>
      <c r="AB55" s="6" t="s">
        <v>1373</v>
      </c>
      <c r="AC55" s="6" t="s">
        <v>2416</v>
      </c>
      <c r="AD55" s="6" t="s">
        <v>2417</v>
      </c>
      <c r="AN55" s="6" t="s">
        <v>2418</v>
      </c>
      <c r="AO55" s="6" t="s">
        <v>2419</v>
      </c>
      <c r="AP55" s="6" t="s">
        <v>2419</v>
      </c>
      <c r="BO55" s="6" t="s">
        <v>2407</v>
      </c>
      <c r="BP55" s="6" t="s">
        <v>2408</v>
      </c>
      <c r="BQ55" s="6" t="s">
        <v>2409</v>
      </c>
      <c r="BR55" s="6" t="s">
        <v>2423</v>
      </c>
      <c r="BS55" s="6" t="s">
        <v>2424</v>
      </c>
      <c r="BT55" s="6" t="s">
        <v>2425</v>
      </c>
    </row>
    <row r="56" spans="25:72" s="6" customFormat="1" ht="13" x14ac:dyDescent="0.25">
      <c r="Y56" s="6" t="s">
        <v>2426</v>
      </c>
      <c r="Z56" s="6" t="s">
        <v>2427</v>
      </c>
      <c r="AA56" s="6" t="s">
        <v>2428</v>
      </c>
      <c r="AB56" s="6" t="s">
        <v>1680</v>
      </c>
      <c r="AC56" s="6" t="s">
        <v>2429</v>
      </c>
      <c r="AD56" s="6" t="s">
        <v>2430</v>
      </c>
      <c r="AN56" s="6" t="s">
        <v>2431</v>
      </c>
      <c r="AO56" s="6" t="s">
        <v>2432</v>
      </c>
      <c r="AP56" s="6" t="s">
        <v>2433</v>
      </c>
      <c r="BO56" s="6" t="s">
        <v>2420</v>
      </c>
      <c r="BP56" s="6" t="s">
        <v>2421</v>
      </c>
      <c r="BQ56" s="6" t="s">
        <v>2422</v>
      </c>
      <c r="BR56" s="6" t="s">
        <v>2436</v>
      </c>
      <c r="BS56" s="6" t="s">
        <v>2437</v>
      </c>
      <c r="BT56" s="6" t="s">
        <v>2438</v>
      </c>
    </row>
    <row r="57" spans="25:72" s="6" customFormat="1" ht="13" x14ac:dyDescent="0.25">
      <c r="Y57" s="6" t="s">
        <v>633</v>
      </c>
      <c r="Z57" s="6" t="s">
        <v>633</v>
      </c>
      <c r="AA57" s="6" t="s">
        <v>633</v>
      </c>
      <c r="AB57" s="6" t="s">
        <v>790</v>
      </c>
      <c r="AC57" s="6" t="s">
        <v>2439</v>
      </c>
      <c r="AD57" s="6" t="s">
        <v>2440</v>
      </c>
      <c r="AN57" s="6" t="s">
        <v>2441</v>
      </c>
      <c r="AO57" s="6" t="s">
        <v>2442</v>
      </c>
      <c r="AP57" s="6" t="s">
        <v>2442</v>
      </c>
      <c r="BO57" s="6" t="s">
        <v>2434</v>
      </c>
      <c r="BP57" s="6" t="s">
        <v>2435</v>
      </c>
      <c r="BQ57" s="6" t="s">
        <v>2435</v>
      </c>
      <c r="BR57" s="6" t="s">
        <v>2445</v>
      </c>
      <c r="BS57" s="6" t="s">
        <v>2446</v>
      </c>
      <c r="BT57" s="6" t="s">
        <v>2447</v>
      </c>
    </row>
    <row r="58" spans="25:72" s="6" customFormat="1" ht="13" x14ac:dyDescent="0.25">
      <c r="AB58" s="6" t="s">
        <v>2448</v>
      </c>
      <c r="AC58" s="6" t="s">
        <v>2449</v>
      </c>
      <c r="AD58" s="6" t="s">
        <v>2450</v>
      </c>
      <c r="AN58" s="6" t="s">
        <v>2451</v>
      </c>
      <c r="AO58" s="6" t="s">
        <v>2452</v>
      </c>
      <c r="AP58" s="6" t="s">
        <v>2453</v>
      </c>
      <c r="BO58" s="6" t="s">
        <v>2443</v>
      </c>
      <c r="BP58" s="6" t="s">
        <v>2444</v>
      </c>
      <c r="BQ58" s="6" t="s">
        <v>2444</v>
      </c>
      <c r="BR58" s="6" t="s">
        <v>2457</v>
      </c>
      <c r="BS58" s="6" t="s">
        <v>2458</v>
      </c>
      <c r="BT58" s="6" t="s">
        <v>2459</v>
      </c>
    </row>
    <row r="59" spans="25:72" s="6" customFormat="1" ht="13" x14ac:dyDescent="0.25">
      <c r="AB59" s="6" t="s">
        <v>2460</v>
      </c>
      <c r="AC59" s="6" t="s">
        <v>2461</v>
      </c>
      <c r="AD59" s="6" t="s">
        <v>2462</v>
      </c>
      <c r="AN59" s="6" t="s">
        <v>2463</v>
      </c>
      <c r="AO59" s="6" t="s">
        <v>2464</v>
      </c>
      <c r="AP59" s="6" t="s">
        <v>2464</v>
      </c>
      <c r="BO59" s="6" t="s">
        <v>2454</v>
      </c>
      <c r="BP59" s="6" t="s">
        <v>2455</v>
      </c>
      <c r="BQ59" s="6" t="s">
        <v>2456</v>
      </c>
      <c r="BR59" s="6" t="s">
        <v>2467</v>
      </c>
      <c r="BS59" s="6" t="s">
        <v>2468</v>
      </c>
      <c r="BT59" s="6" t="s">
        <v>2469</v>
      </c>
    </row>
    <row r="60" spans="25:72" s="6" customFormat="1" ht="13" x14ac:dyDescent="0.25">
      <c r="AB60" s="6" t="s">
        <v>2470</v>
      </c>
      <c r="AC60" s="6" t="s">
        <v>2471</v>
      </c>
      <c r="AD60" s="6" t="s">
        <v>2472</v>
      </c>
      <c r="AN60" s="6" t="s">
        <v>2473</v>
      </c>
      <c r="AO60" s="6" t="s">
        <v>2474</v>
      </c>
      <c r="AP60" s="6" t="s">
        <v>2474</v>
      </c>
      <c r="BO60" s="6" t="s">
        <v>2465</v>
      </c>
      <c r="BP60" s="6" t="s">
        <v>2466</v>
      </c>
      <c r="BQ60" s="6" t="s">
        <v>2466</v>
      </c>
      <c r="BR60" s="6" t="s">
        <v>2477</v>
      </c>
      <c r="BS60" s="6" t="s">
        <v>2478</v>
      </c>
      <c r="BT60" s="6" t="s">
        <v>2479</v>
      </c>
    </row>
    <row r="61" spans="25:72" s="6" customFormat="1" ht="13" x14ac:dyDescent="0.25">
      <c r="AB61" s="6" t="s">
        <v>2480</v>
      </c>
      <c r="AC61" s="6" t="s">
        <v>2481</v>
      </c>
      <c r="AD61" s="6" t="s">
        <v>2482</v>
      </c>
      <c r="AN61" s="6" t="s">
        <v>2483</v>
      </c>
      <c r="AO61" s="6" t="s">
        <v>2484</v>
      </c>
      <c r="AP61" s="6" t="s">
        <v>2484</v>
      </c>
      <c r="BO61" s="6" t="s">
        <v>2475</v>
      </c>
      <c r="BP61" s="6" t="s">
        <v>2476</v>
      </c>
      <c r="BQ61" s="6" t="s">
        <v>2476</v>
      </c>
      <c r="BR61" s="6" t="s">
        <v>2487</v>
      </c>
      <c r="BS61" s="6" t="s">
        <v>2488</v>
      </c>
      <c r="BT61" s="6" t="s">
        <v>2489</v>
      </c>
    </row>
    <row r="62" spans="25:72" s="6" customFormat="1" ht="13" x14ac:dyDescent="0.25">
      <c r="AB62" s="6" t="s">
        <v>2490</v>
      </c>
      <c r="AC62" s="6" t="s">
        <v>2491</v>
      </c>
      <c r="AD62" s="6" t="s">
        <v>2492</v>
      </c>
      <c r="AN62" s="6" t="s">
        <v>2493</v>
      </c>
      <c r="AO62" s="6" t="s">
        <v>2494</v>
      </c>
      <c r="AP62" s="6" t="s">
        <v>2494</v>
      </c>
      <c r="BO62" s="6" t="s">
        <v>2485</v>
      </c>
      <c r="BP62" s="6" t="s">
        <v>2486</v>
      </c>
      <c r="BQ62" s="6" t="s">
        <v>2486</v>
      </c>
      <c r="BR62" s="6" t="s">
        <v>2498</v>
      </c>
      <c r="BS62" s="6" t="s">
        <v>2499</v>
      </c>
      <c r="BT62" s="6" t="s">
        <v>2500</v>
      </c>
    </row>
    <row r="63" spans="25:72" s="6" customFormat="1" ht="13" x14ac:dyDescent="0.25">
      <c r="AB63" s="6" t="s">
        <v>2501</v>
      </c>
      <c r="AC63" s="6" t="s">
        <v>2502</v>
      </c>
      <c r="AD63" s="6" t="s">
        <v>2503</v>
      </c>
      <c r="AN63" s="6" t="s">
        <v>2504</v>
      </c>
      <c r="AO63" s="6" t="s">
        <v>2505</v>
      </c>
      <c r="AP63" s="6" t="s">
        <v>2506</v>
      </c>
      <c r="BO63" s="6" t="s">
        <v>2495</v>
      </c>
      <c r="BP63" s="6" t="s">
        <v>2496</v>
      </c>
      <c r="BQ63" s="6" t="s">
        <v>2497</v>
      </c>
      <c r="BR63" s="6" t="s">
        <v>2509</v>
      </c>
      <c r="BS63" s="6" t="s">
        <v>2510</v>
      </c>
      <c r="BT63" s="6" t="s">
        <v>2511</v>
      </c>
    </row>
    <row r="64" spans="25:72" s="6" customFormat="1" ht="13" x14ac:dyDescent="0.25">
      <c r="AB64" s="6" t="s">
        <v>2512</v>
      </c>
      <c r="AC64" s="6" t="s">
        <v>2513</v>
      </c>
      <c r="AD64" s="6" t="s">
        <v>2514</v>
      </c>
      <c r="AN64" s="6" t="s">
        <v>2515</v>
      </c>
      <c r="AO64" s="6" t="s">
        <v>2516</v>
      </c>
      <c r="AP64" s="6" t="s">
        <v>2516</v>
      </c>
      <c r="BO64" s="6" t="s">
        <v>2507</v>
      </c>
      <c r="BP64" s="6" t="s">
        <v>2508</v>
      </c>
      <c r="BQ64" s="6" t="s">
        <v>2508</v>
      </c>
      <c r="BR64" s="6" t="s">
        <v>2520</v>
      </c>
      <c r="BS64" s="6" t="s">
        <v>2521</v>
      </c>
      <c r="BT64" s="6" t="s">
        <v>2522</v>
      </c>
    </row>
    <row r="65" spans="28:72" s="6" customFormat="1" ht="13" x14ac:dyDescent="0.25">
      <c r="AB65" s="6" t="s">
        <v>2523</v>
      </c>
      <c r="AC65" s="6" t="s">
        <v>2524</v>
      </c>
      <c r="AD65" s="6" t="s">
        <v>2525</v>
      </c>
      <c r="AN65" s="6" t="s">
        <v>2526</v>
      </c>
      <c r="AO65" s="6" t="s">
        <v>2527</v>
      </c>
      <c r="AP65" s="6" t="s">
        <v>2528</v>
      </c>
      <c r="BO65" s="6" t="s">
        <v>2517</v>
      </c>
      <c r="BP65" s="6" t="s">
        <v>2518</v>
      </c>
      <c r="BQ65" s="6" t="s">
        <v>2519</v>
      </c>
      <c r="BR65" s="6" t="s">
        <v>2532</v>
      </c>
      <c r="BS65" s="6" t="s">
        <v>2533</v>
      </c>
      <c r="BT65" s="6" t="s">
        <v>2534</v>
      </c>
    </row>
    <row r="66" spans="28:72" s="6" customFormat="1" ht="13" x14ac:dyDescent="0.25">
      <c r="AB66" s="6" t="s">
        <v>2535</v>
      </c>
      <c r="AC66" s="6" t="s">
        <v>2536</v>
      </c>
      <c r="AD66" s="6" t="s">
        <v>2537</v>
      </c>
      <c r="AN66" s="6" t="s">
        <v>2538</v>
      </c>
      <c r="AO66" s="6" t="s">
        <v>2539</v>
      </c>
      <c r="AP66" s="6" t="s">
        <v>2539</v>
      </c>
      <c r="BO66" s="6" t="s">
        <v>2529</v>
      </c>
      <c r="BP66" s="6" t="s">
        <v>2530</v>
      </c>
      <c r="BQ66" s="6" t="s">
        <v>2531</v>
      </c>
      <c r="BR66" s="6" t="s">
        <v>2542</v>
      </c>
      <c r="BS66" s="6" t="s">
        <v>2543</v>
      </c>
      <c r="BT66" s="6" t="s">
        <v>2544</v>
      </c>
    </row>
    <row r="67" spans="28:72" s="6" customFormat="1" ht="13" x14ac:dyDescent="0.25">
      <c r="AB67" s="6" t="s">
        <v>2545</v>
      </c>
      <c r="AC67" s="6" t="s">
        <v>2546</v>
      </c>
      <c r="AD67" s="6" t="s">
        <v>2547</v>
      </c>
      <c r="AN67" s="6" t="s">
        <v>2548</v>
      </c>
      <c r="AO67" s="6" t="s">
        <v>2549</v>
      </c>
      <c r="AP67" s="6" t="s">
        <v>2549</v>
      </c>
      <c r="BO67" s="6" t="s">
        <v>2540</v>
      </c>
      <c r="BP67" s="6" t="s">
        <v>2541</v>
      </c>
      <c r="BQ67" s="6" t="s">
        <v>2541</v>
      </c>
      <c r="BR67" s="6" t="s">
        <v>2552</v>
      </c>
      <c r="BS67" s="6" t="s">
        <v>2553</v>
      </c>
      <c r="BT67" s="6" t="s">
        <v>2554</v>
      </c>
    </row>
    <row r="68" spans="28:72" s="6" customFormat="1" ht="13" x14ac:dyDescent="0.25">
      <c r="AN68" s="6" t="s">
        <v>2555</v>
      </c>
      <c r="AO68" s="6" t="s">
        <v>2556</v>
      </c>
      <c r="AP68" s="6" t="s">
        <v>2556</v>
      </c>
      <c r="BO68" s="6" t="s">
        <v>2550</v>
      </c>
      <c r="BP68" s="6" t="s">
        <v>2551</v>
      </c>
      <c r="BQ68" s="6" t="s">
        <v>2551</v>
      </c>
      <c r="BR68" s="6" t="s">
        <v>2559</v>
      </c>
      <c r="BS68" s="6" t="s">
        <v>2560</v>
      </c>
      <c r="BT68" s="6" t="s">
        <v>2561</v>
      </c>
    </row>
    <row r="69" spans="28:72" s="6" customFormat="1" ht="13" x14ac:dyDescent="0.25">
      <c r="AN69" s="6" t="s">
        <v>2562</v>
      </c>
      <c r="AO69" s="6" t="s">
        <v>2563</v>
      </c>
      <c r="AP69" s="6" t="s">
        <v>2563</v>
      </c>
      <c r="BO69" s="6" t="s">
        <v>2557</v>
      </c>
      <c r="BP69" s="6" t="s">
        <v>2558</v>
      </c>
      <c r="BQ69" s="6" t="s">
        <v>2558</v>
      </c>
    </row>
    <row r="70" spans="28:72" s="6" customFormat="1" ht="13" x14ac:dyDescent="0.25">
      <c r="AN70" s="6" t="s">
        <v>2566</v>
      </c>
      <c r="AO70" s="6" t="s">
        <v>2567</v>
      </c>
      <c r="AP70" s="6" t="s">
        <v>2567</v>
      </c>
      <c r="BO70" s="6" t="s">
        <v>2564</v>
      </c>
      <c r="BP70" s="6" t="s">
        <v>2565</v>
      </c>
      <c r="BQ70" s="6" t="s">
        <v>2565</v>
      </c>
    </row>
    <row r="71" spans="28:72" s="6" customFormat="1" ht="13" x14ac:dyDescent="0.25">
      <c r="AN71" s="6" t="s">
        <v>2571</v>
      </c>
      <c r="AO71" s="6" t="s">
        <v>2572</v>
      </c>
      <c r="AP71" s="6" t="s">
        <v>2572</v>
      </c>
      <c r="BO71" s="6" t="s">
        <v>2568</v>
      </c>
      <c r="BP71" s="6" t="s">
        <v>2569</v>
      </c>
      <c r="BQ71" s="6" t="s">
        <v>2570</v>
      </c>
    </row>
    <row r="72" spans="28:72" s="6" customFormat="1" ht="13" x14ac:dyDescent="0.25">
      <c r="AN72" s="6" t="s">
        <v>2575</v>
      </c>
      <c r="AO72" s="6" t="s">
        <v>2576</v>
      </c>
      <c r="AP72" s="6" t="s">
        <v>2577</v>
      </c>
      <c r="BO72" s="6" t="s">
        <v>2573</v>
      </c>
      <c r="BP72" s="6" t="s">
        <v>2574</v>
      </c>
      <c r="BQ72" s="6" t="s">
        <v>2574</v>
      </c>
    </row>
    <row r="73" spans="28:72" s="6" customFormat="1" ht="13" x14ac:dyDescent="0.25">
      <c r="AN73" s="6" t="s">
        <v>2581</v>
      </c>
      <c r="AO73" s="6" t="s">
        <v>2582</v>
      </c>
      <c r="AP73" s="6" t="s">
        <v>2583</v>
      </c>
      <c r="BO73" s="6" t="s">
        <v>2578</v>
      </c>
      <c r="BP73" s="6" t="s">
        <v>2579</v>
      </c>
      <c r="BQ73" s="6" t="s">
        <v>2580</v>
      </c>
    </row>
    <row r="74" spans="28:72" s="6" customFormat="1" ht="13" x14ac:dyDescent="0.25">
      <c r="AN74" s="6" t="s">
        <v>2586</v>
      </c>
      <c r="AO74" s="6" t="s">
        <v>2587</v>
      </c>
      <c r="AP74" s="6" t="s">
        <v>2588</v>
      </c>
      <c r="BO74" s="6" t="s">
        <v>2584</v>
      </c>
      <c r="BP74" s="6" t="s">
        <v>2585</v>
      </c>
      <c r="BQ74" s="6" t="s">
        <v>2585</v>
      </c>
    </row>
    <row r="75" spans="28:72" s="6" customFormat="1" ht="13" x14ac:dyDescent="0.25">
      <c r="AN75" s="6" t="s">
        <v>2592</v>
      </c>
      <c r="AO75" s="6" t="s">
        <v>2593</v>
      </c>
      <c r="AP75" s="6" t="s">
        <v>2593</v>
      </c>
      <c r="BO75" s="6" t="s">
        <v>2589</v>
      </c>
      <c r="BP75" s="6" t="s">
        <v>2590</v>
      </c>
      <c r="BQ75" s="6" t="s">
        <v>2591</v>
      </c>
    </row>
    <row r="76" spans="28:72" s="6" customFormat="1" ht="13" x14ac:dyDescent="0.25">
      <c r="AN76" s="6" t="s">
        <v>2597</v>
      </c>
      <c r="AO76" s="6" t="s">
        <v>2598</v>
      </c>
      <c r="AP76" s="6" t="s">
        <v>2598</v>
      </c>
      <c r="BO76" s="6" t="s">
        <v>2594</v>
      </c>
      <c r="BP76" s="6" t="s">
        <v>2595</v>
      </c>
      <c r="BQ76" s="6" t="s">
        <v>2596</v>
      </c>
    </row>
    <row r="77" spans="28:72" s="6" customFormat="1" ht="13" x14ac:dyDescent="0.25">
      <c r="AN77" s="6" t="s">
        <v>2602</v>
      </c>
      <c r="AO77" s="6" t="s">
        <v>2603</v>
      </c>
      <c r="AP77" s="6" t="s">
        <v>2604</v>
      </c>
      <c r="BO77" s="6" t="s">
        <v>2599</v>
      </c>
      <c r="BP77" s="6" t="s">
        <v>2600</v>
      </c>
      <c r="BQ77" s="6" t="s">
        <v>2601</v>
      </c>
    </row>
    <row r="78" spans="28:72" s="6" customFormat="1" ht="13" x14ac:dyDescent="0.25">
      <c r="AN78" s="6" t="s">
        <v>2607</v>
      </c>
      <c r="AO78" s="6" t="s">
        <v>2608</v>
      </c>
      <c r="AP78" s="6" t="s">
        <v>2608</v>
      </c>
      <c r="BO78" s="6" t="s">
        <v>2605</v>
      </c>
      <c r="BP78" s="6" t="s">
        <v>2606</v>
      </c>
      <c r="BQ78" s="6" t="s">
        <v>2606</v>
      </c>
    </row>
    <row r="79" spans="28:72" s="6" customFormat="1" ht="13" x14ac:dyDescent="0.25">
      <c r="BO79" s="6" t="s">
        <v>2609</v>
      </c>
      <c r="BP79" s="6" t="s">
        <v>2610</v>
      </c>
      <c r="BQ79" s="6" t="s">
        <v>2611</v>
      </c>
    </row>
    <row r="80" spans="28:72" s="6" customFormat="1" ht="13" x14ac:dyDescent="0.25">
      <c r="BO80" s="6" t="s">
        <v>2612</v>
      </c>
      <c r="BP80" s="6" t="s">
        <v>2613</v>
      </c>
      <c r="BQ80" s="6" t="s">
        <v>2613</v>
      </c>
    </row>
    <row r="81" spans="67:84" s="6" customFormat="1" ht="13" x14ac:dyDescent="0.25">
      <c r="BO81" s="6" t="s">
        <v>2614</v>
      </c>
      <c r="BP81" s="6" t="s">
        <v>2615</v>
      </c>
      <c r="BQ81" s="6" t="s">
        <v>2616</v>
      </c>
    </row>
    <row r="82" spans="67:84" s="6" customFormat="1" ht="13" x14ac:dyDescent="0.25">
      <c r="BO82" s="6" t="s">
        <v>2617</v>
      </c>
      <c r="BP82" s="6" t="s">
        <v>2618</v>
      </c>
      <c r="BQ82" s="6" t="s">
        <v>2619</v>
      </c>
    </row>
    <row r="83" spans="67:84" s="6" customFormat="1" ht="13" x14ac:dyDescent="0.25">
      <c r="BO83" s="6" t="s">
        <v>2620</v>
      </c>
      <c r="BP83" s="6" t="s">
        <v>2621</v>
      </c>
      <c r="BQ83" s="6" t="s">
        <v>2622</v>
      </c>
    </row>
    <row r="84" spans="67:84" s="6" customFormat="1" ht="13" x14ac:dyDescent="0.25">
      <c r="BO84" s="6" t="s">
        <v>2623</v>
      </c>
      <c r="BP84" s="6" t="s">
        <v>2624</v>
      </c>
      <c r="BQ84" s="6" t="s">
        <v>2624</v>
      </c>
    </row>
    <row r="85" spans="67:84" s="6" customFormat="1" ht="13" x14ac:dyDescent="0.25">
      <c r="BO85" s="6" t="s">
        <v>2625</v>
      </c>
      <c r="BP85" s="6" t="s">
        <v>2626</v>
      </c>
      <c r="BQ85" s="6" t="s">
        <v>2627</v>
      </c>
    </row>
    <row r="86" spans="67:84" s="6" customFormat="1" ht="13" x14ac:dyDescent="0.25">
      <c r="BO86" s="84" t="s">
        <v>2628</v>
      </c>
      <c r="BP86" s="6" t="s">
        <v>2629</v>
      </c>
      <c r="BQ86" s="6" t="s">
        <v>2630</v>
      </c>
      <c r="CD86"/>
      <c r="CE86"/>
      <c r="CF86"/>
    </row>
    <row r="87" spans="67:84" s="6" customFormat="1" ht="13" x14ac:dyDescent="0.25">
      <c r="BO87" s="6" t="s">
        <v>2631</v>
      </c>
      <c r="BP87" s="6" t="s">
        <v>2632</v>
      </c>
      <c r="BQ87" s="6" t="s">
        <v>2633</v>
      </c>
      <c r="CD87"/>
      <c r="CE87"/>
      <c r="CF87"/>
    </row>
    <row r="88" spans="67:84" s="6" customFormat="1" ht="13" x14ac:dyDescent="0.25">
      <c r="BO88" s="6" t="s">
        <v>2634</v>
      </c>
      <c r="BP88" s="6" t="s">
        <v>2635</v>
      </c>
      <c r="BQ88" s="6" t="s">
        <v>2635</v>
      </c>
      <c r="CD88"/>
      <c r="CE88"/>
      <c r="CF88"/>
    </row>
    <row r="89" spans="67:84" s="6" customFormat="1" ht="13" x14ac:dyDescent="0.25">
      <c r="BO89" s="6" t="s">
        <v>2636</v>
      </c>
      <c r="BP89" s="6" t="s">
        <v>2637</v>
      </c>
      <c r="BQ89" s="6" t="s">
        <v>2638</v>
      </c>
      <c r="CD89"/>
      <c r="CE89"/>
      <c r="CF89"/>
    </row>
    <row r="90" spans="67:84" s="6" customFormat="1" ht="13" x14ac:dyDescent="0.25">
      <c r="BO90" s="6" t="s">
        <v>2639</v>
      </c>
      <c r="BP90" s="6" t="s">
        <v>2640</v>
      </c>
      <c r="BQ90" s="6" t="s">
        <v>2641</v>
      </c>
      <c r="CD90"/>
      <c r="CE90"/>
      <c r="CF90"/>
    </row>
    <row r="91" spans="67:84" s="6" customFormat="1" ht="13" x14ac:dyDescent="0.25">
      <c r="BO91" s="6" t="s">
        <v>2642</v>
      </c>
      <c r="BP91" s="6" t="s">
        <v>2643</v>
      </c>
      <c r="BQ91" s="6" t="s">
        <v>2644</v>
      </c>
      <c r="CD91"/>
      <c r="CE91"/>
      <c r="CF91"/>
    </row>
    <row r="92" spans="67:84" s="6" customFormat="1" ht="13" x14ac:dyDescent="0.25">
      <c r="BO92" s="6" t="s">
        <v>2645</v>
      </c>
      <c r="BP92" s="6" t="s">
        <v>2646</v>
      </c>
      <c r="BQ92" s="6" t="s">
        <v>2646</v>
      </c>
      <c r="CD92"/>
      <c r="CE92"/>
      <c r="CF92"/>
    </row>
    <row r="93" spans="67:84" s="6" customFormat="1" ht="13" x14ac:dyDescent="0.25">
      <c r="BO93" s="6" t="s">
        <v>2647</v>
      </c>
      <c r="BP93" s="6" t="s">
        <v>2648</v>
      </c>
      <c r="BQ93" s="6" t="s">
        <v>2649</v>
      </c>
      <c r="CD93"/>
      <c r="CE93"/>
      <c r="CF93"/>
    </row>
    <row r="94" spans="67:84" s="6" customFormat="1" ht="13" x14ac:dyDescent="0.25">
      <c r="BO94" s="6" t="s">
        <v>2650</v>
      </c>
      <c r="BP94" s="6" t="s">
        <v>2651</v>
      </c>
      <c r="BQ94" s="6" t="s">
        <v>2652</v>
      </c>
      <c r="CD94"/>
      <c r="CE94"/>
      <c r="CF94"/>
    </row>
    <row r="95" spans="67:84" s="6" customFormat="1" ht="13" x14ac:dyDescent="0.25">
      <c r="BO95" s="6" t="s">
        <v>2653</v>
      </c>
      <c r="BP95" s="6" t="s">
        <v>2654</v>
      </c>
      <c r="BQ95" s="6" t="s">
        <v>2655</v>
      </c>
      <c r="CD95"/>
      <c r="CE95"/>
      <c r="CF95"/>
    </row>
    <row r="96" spans="67:84" s="6" customFormat="1" ht="13" x14ac:dyDescent="0.25">
      <c r="BO96" s="6" t="s">
        <v>2656</v>
      </c>
      <c r="BP96" s="6" t="s">
        <v>2657</v>
      </c>
      <c r="BQ96" s="6" t="s">
        <v>2658</v>
      </c>
      <c r="CD96"/>
      <c r="CE96"/>
      <c r="CF96"/>
    </row>
    <row r="97" spans="67:84" s="6" customFormat="1" ht="13" x14ac:dyDescent="0.25">
      <c r="BO97" s="6" t="s">
        <v>2659</v>
      </c>
      <c r="BP97" s="6" t="s">
        <v>2660</v>
      </c>
      <c r="BQ97" s="6" t="s">
        <v>2660</v>
      </c>
      <c r="CD97"/>
      <c r="CE97"/>
      <c r="CF97"/>
    </row>
    <row r="98" spans="67:84" s="6" customFormat="1" ht="13" x14ac:dyDescent="0.25">
      <c r="BO98" s="6" t="s">
        <v>2661</v>
      </c>
      <c r="BP98" s="6" t="s">
        <v>2662</v>
      </c>
      <c r="BQ98" s="6" t="s">
        <v>2663</v>
      </c>
      <c r="CD98"/>
      <c r="CE98"/>
      <c r="CF98"/>
    </row>
    <row r="99" spans="67:84" s="6" customFormat="1" ht="13" x14ac:dyDescent="0.25">
      <c r="BO99" s="6" t="s">
        <v>2664</v>
      </c>
      <c r="BP99" s="6" t="s">
        <v>2665</v>
      </c>
      <c r="BQ99" s="6" t="s">
        <v>2666</v>
      </c>
      <c r="CD99"/>
      <c r="CE99"/>
      <c r="CF99"/>
    </row>
    <row r="100" spans="67:84" s="6" customFormat="1" ht="13" x14ac:dyDescent="0.25">
      <c r="BO100" s="6" t="s">
        <v>2667</v>
      </c>
      <c r="BP100" s="6" t="s">
        <v>2668</v>
      </c>
      <c r="BQ100" s="6" t="s">
        <v>2668</v>
      </c>
      <c r="CD100"/>
      <c r="CE100"/>
      <c r="CF100"/>
    </row>
    <row r="101" spans="67:84" s="6" customFormat="1" ht="13" x14ac:dyDescent="0.25">
      <c r="BO101" s="6" t="s">
        <v>2669</v>
      </c>
      <c r="BP101" s="6" t="s">
        <v>2670</v>
      </c>
      <c r="BQ101" s="6" t="s">
        <v>2671</v>
      </c>
      <c r="CD101"/>
      <c r="CE101"/>
      <c r="CF101"/>
    </row>
    <row r="102" spans="67:84" s="6" customFormat="1" ht="13" x14ac:dyDescent="0.25">
      <c r="BO102" s="6" t="s">
        <v>2672</v>
      </c>
      <c r="BP102" s="6" t="s">
        <v>2673</v>
      </c>
      <c r="BQ102" s="6" t="s">
        <v>2674</v>
      </c>
      <c r="CD102"/>
      <c r="CE102"/>
      <c r="CF102"/>
    </row>
    <row r="103" spans="67:84" s="6" customFormat="1" ht="13" x14ac:dyDescent="0.25">
      <c r="BO103" s="6">
        <v>704</v>
      </c>
      <c r="BP103" s="6" t="s">
        <v>3023</v>
      </c>
      <c r="BQ103" s="6" t="s">
        <v>3024</v>
      </c>
      <c r="CD103"/>
      <c r="CE103"/>
      <c r="CF103"/>
    </row>
    <row r="104" spans="67:84" s="6" customFormat="1" ht="13" x14ac:dyDescent="0.25">
      <c r="BO104" s="6" t="s">
        <v>2675</v>
      </c>
      <c r="BP104" s="6" t="s">
        <v>2676</v>
      </c>
      <c r="BQ104" s="6" t="s">
        <v>2677</v>
      </c>
      <c r="CD104"/>
      <c r="CE104"/>
      <c r="CF104"/>
    </row>
    <row r="105" spans="67:84" s="6" customFormat="1" ht="13" x14ac:dyDescent="0.25">
      <c r="CD105"/>
      <c r="CE105"/>
      <c r="CF105"/>
    </row>
    <row r="106" spans="67:84" s="6" customFormat="1" ht="13" x14ac:dyDescent="0.25">
      <c r="CD106"/>
      <c r="CE106"/>
      <c r="CF106"/>
    </row>
    <row r="107" spans="67:84" s="6" customFormat="1" ht="13" x14ac:dyDescent="0.25">
      <c r="CD107"/>
      <c r="CE107"/>
      <c r="CF107"/>
    </row>
    <row r="108" spans="67:84" s="6" customFormat="1" ht="13" x14ac:dyDescent="0.25">
      <c r="CD108"/>
      <c r="CE108"/>
      <c r="CF108"/>
    </row>
    <row r="109" spans="67:84" s="6" customFormat="1" ht="13" x14ac:dyDescent="0.25">
      <c r="CD109"/>
      <c r="CE109"/>
      <c r="CF109"/>
    </row>
    <row r="110" spans="67:84" s="6" customFormat="1" ht="13" x14ac:dyDescent="0.25">
      <c r="CD110"/>
      <c r="CE110"/>
      <c r="CF110"/>
    </row>
    <row r="111" spans="67:84" s="6" customFormat="1" ht="13" x14ac:dyDescent="0.25">
      <c r="CD111"/>
      <c r="CE111"/>
      <c r="CF111"/>
    </row>
    <row r="112" spans="67:84" s="6" customFormat="1" ht="13" x14ac:dyDescent="0.25">
      <c r="CD112"/>
      <c r="CE112"/>
      <c r="CF112"/>
    </row>
    <row r="113" spans="1:84" s="6" customFormat="1" ht="13" x14ac:dyDescent="0.25">
      <c r="CD113"/>
      <c r="CE113"/>
      <c r="CF113"/>
    </row>
    <row r="114" spans="1:84" s="6" customFormat="1" ht="13" x14ac:dyDescent="0.25">
      <c r="CD114"/>
      <c r="CE114"/>
      <c r="CF114"/>
    </row>
    <row r="115" spans="1:84" s="6" customFormat="1" ht="13" x14ac:dyDescent="0.25">
      <c r="CD115"/>
      <c r="CE115"/>
      <c r="CF115"/>
    </row>
    <row r="116" spans="1:84" s="6" customFormat="1" ht="13" x14ac:dyDescent="0.25">
      <c r="CD116"/>
      <c r="CE116"/>
      <c r="CF116"/>
    </row>
    <row r="117" spans="1:84" s="6" customFormat="1" ht="13" x14ac:dyDescent="0.25">
      <c r="CD117"/>
      <c r="CE117"/>
      <c r="CF117"/>
    </row>
    <row r="118" spans="1:84" s="6" customFormat="1" ht="13" x14ac:dyDescent="0.25">
      <c r="CD118"/>
      <c r="CE118"/>
      <c r="CF118"/>
    </row>
    <row r="119" spans="1:84" s="6" customFormat="1" ht="13" x14ac:dyDescent="0.25">
      <c r="CD119"/>
      <c r="CE119"/>
      <c r="CF119"/>
    </row>
    <row r="120" spans="1:84" s="6" customFormat="1" ht="13" x14ac:dyDescent="0.25">
      <c r="CD120"/>
      <c r="CE120"/>
      <c r="CF120"/>
    </row>
    <row r="121" spans="1:84" s="6" customFormat="1" ht="13" x14ac:dyDescent="0.25">
      <c r="CD121"/>
      <c r="CE121"/>
      <c r="CF121"/>
    </row>
    <row r="122" spans="1:84" s="6" customFormat="1" ht="13" x14ac:dyDescent="0.25">
      <c r="CD122"/>
      <c r="CE122"/>
      <c r="CF122"/>
    </row>
    <row r="123" spans="1:84" s="6" customFormat="1" ht="13" x14ac:dyDescent="0.25">
      <c r="M123"/>
      <c r="N123"/>
      <c r="O123"/>
      <c r="CD123"/>
      <c r="CE123"/>
      <c r="CF123"/>
    </row>
    <row r="124" spans="1:84" s="6" customFormat="1" ht="13" x14ac:dyDescent="0.25">
      <c r="M124"/>
      <c r="N124"/>
      <c r="O124"/>
      <c r="CD124"/>
      <c r="CE124"/>
      <c r="CF124"/>
    </row>
    <row r="125" spans="1:84" s="6" customFormat="1" ht="13" x14ac:dyDescent="0.25">
      <c r="M125"/>
      <c r="N125"/>
      <c r="O125"/>
      <c r="S125"/>
      <c r="T125"/>
      <c r="U125"/>
      <c r="CD125"/>
      <c r="CE125"/>
      <c r="CF125"/>
    </row>
    <row r="126" spans="1:84" s="6" customFormat="1" ht="13" x14ac:dyDescent="0.25">
      <c r="M126"/>
      <c r="N126"/>
      <c r="O126"/>
      <c r="S126"/>
      <c r="T126"/>
      <c r="U126"/>
      <c r="CD126"/>
      <c r="CE126"/>
      <c r="CF126"/>
    </row>
    <row r="127" spans="1:84" ht="13" x14ac:dyDescent="0.25">
      <c r="A127" s="6"/>
      <c r="B127" s="7"/>
      <c r="BO127" s="6"/>
      <c r="BP127" s="6"/>
      <c r="BQ127" s="6"/>
    </row>
    <row r="128" spans="1:84" ht="13" x14ac:dyDescent="0.25">
      <c r="BO128" s="6"/>
      <c r="BP128" s="6"/>
      <c r="BQ128" s="6"/>
    </row>
    <row r="129" spans="67:69" ht="13" x14ac:dyDescent="0.25">
      <c r="BO129" s="6"/>
      <c r="BP129" s="6"/>
      <c r="BQ129" s="6"/>
    </row>
    <row r="130" spans="67:69" ht="13" x14ac:dyDescent="0.25">
      <c r="BO130" s="6"/>
      <c r="BP130" s="6"/>
      <c r="BQ130" s="6"/>
    </row>
    <row r="131" spans="67:69" ht="13" x14ac:dyDescent="0.25">
      <c r="BO131" s="7"/>
      <c r="BP131" s="7"/>
      <c r="BQ131" s="7"/>
    </row>
    <row r="132" spans="67:69" ht="13" x14ac:dyDescent="0.25">
      <c r="BO132" s="7"/>
      <c r="BP132" s="7"/>
      <c r="BQ132" s="7"/>
    </row>
    <row r="133" spans="67:69" ht="13" x14ac:dyDescent="0.25">
      <c r="BO133" s="7"/>
      <c r="BP133" s="7"/>
      <c r="BQ133" s="7"/>
    </row>
    <row r="134" spans="67:69" ht="13" x14ac:dyDescent="0.25">
      <c r="BO134" s="7"/>
      <c r="BP134" s="7"/>
      <c r="BQ134" s="7"/>
    </row>
    <row r="135" spans="67:69" ht="13" x14ac:dyDescent="0.25">
      <c r="BO135" s="7"/>
      <c r="BP135" s="7"/>
      <c r="BQ135" s="7"/>
    </row>
    <row r="136" spans="67:69" ht="13" x14ac:dyDescent="0.25">
      <c r="BO136" s="7"/>
      <c r="BP136" s="7"/>
      <c r="BQ136" s="7"/>
    </row>
    <row r="137" spans="67:69" ht="13" x14ac:dyDescent="0.25">
      <c r="BO137" s="7"/>
      <c r="BP137" s="7"/>
      <c r="BQ137" s="7"/>
    </row>
    <row r="138" spans="67:69" ht="13" x14ac:dyDescent="0.25">
      <c r="BO138" s="7"/>
      <c r="BP138" s="7"/>
      <c r="BQ138" s="7"/>
    </row>
    <row r="139" spans="67:69" ht="13" x14ac:dyDescent="0.25">
      <c r="BO139" s="7"/>
      <c r="BP139" s="7"/>
      <c r="BQ139" s="7"/>
    </row>
    <row r="140" spans="67:69" ht="13" x14ac:dyDescent="0.25">
      <c r="BO140" s="7"/>
      <c r="BP140" s="7"/>
      <c r="BQ140" s="7"/>
    </row>
    <row r="141" spans="67:69" ht="13" x14ac:dyDescent="0.25">
      <c r="BO141" s="7"/>
      <c r="BP141" s="7"/>
      <c r="BQ141" s="7"/>
    </row>
    <row r="142" spans="67:69" ht="13" x14ac:dyDescent="0.25">
      <c r="BO142" s="7"/>
      <c r="BP142" s="7"/>
      <c r="BQ142" s="7"/>
    </row>
    <row r="143" spans="67:69" ht="13" x14ac:dyDescent="0.25">
      <c r="BO143" s="7"/>
      <c r="BP143" s="7"/>
      <c r="BQ143" s="7"/>
    </row>
    <row r="144" spans="67:69" ht="13" x14ac:dyDescent="0.25">
      <c r="BO144" s="7"/>
      <c r="BP144" s="7"/>
      <c r="BQ144" s="7"/>
    </row>
    <row r="145" spans="67:69" ht="13" x14ac:dyDescent="0.25">
      <c r="BO145" s="7"/>
      <c r="BP145" s="7"/>
      <c r="BQ145" s="7"/>
    </row>
    <row r="146" spans="67:69" ht="13" x14ac:dyDescent="0.25">
      <c r="BO146" s="7"/>
      <c r="BP146" s="7"/>
      <c r="BQ146" s="7"/>
    </row>
    <row r="147" spans="67:69" ht="13" x14ac:dyDescent="0.25">
      <c r="BO147" s="7"/>
      <c r="BP147" s="7"/>
      <c r="BQ147" s="7"/>
    </row>
    <row r="148" spans="67:69" ht="13" x14ac:dyDescent="0.25">
      <c r="BO148" s="7"/>
      <c r="BP148" s="7"/>
      <c r="BQ148" s="7"/>
    </row>
    <row r="149" spans="67:69" ht="13" x14ac:dyDescent="0.25">
      <c r="BO149" s="7"/>
      <c r="BP149" s="7"/>
      <c r="BQ149" s="7"/>
    </row>
    <row r="150" spans="67:69" ht="13" x14ac:dyDescent="0.25">
      <c r="BO150" s="7"/>
      <c r="BP150" s="7"/>
      <c r="BQ150" s="7"/>
    </row>
    <row r="151" spans="67:69" ht="13" x14ac:dyDescent="0.25">
      <c r="BO151" s="7"/>
      <c r="BP151" s="7"/>
      <c r="BQ151" s="7"/>
    </row>
    <row r="152" spans="67:69" ht="13" x14ac:dyDescent="0.25">
      <c r="BO152" s="7"/>
      <c r="BP152" s="7"/>
      <c r="BQ152" s="7"/>
    </row>
    <row r="153" spans="67:69" ht="13" x14ac:dyDescent="0.25">
      <c r="BO153" s="7"/>
      <c r="BP153" s="7"/>
      <c r="BQ153" s="7"/>
    </row>
    <row r="154" spans="67:69" ht="13" x14ac:dyDescent="0.25">
      <c r="BO154" s="7"/>
      <c r="BP154" s="7"/>
      <c r="BQ154" s="7"/>
    </row>
    <row r="155" spans="67:69" ht="13" x14ac:dyDescent="0.25">
      <c r="BO155" s="7"/>
      <c r="BP155" s="7"/>
      <c r="BQ155" s="7"/>
    </row>
    <row r="156" spans="67:69" ht="13" x14ac:dyDescent="0.25">
      <c r="BO156" s="7"/>
      <c r="BP156" s="7"/>
      <c r="BQ156" s="7"/>
    </row>
    <row r="157" spans="67:69" ht="13" x14ac:dyDescent="0.25">
      <c r="BO157" s="7"/>
      <c r="BP157" s="7"/>
      <c r="BQ157" s="7"/>
    </row>
    <row r="158" spans="67:69" ht="13" x14ac:dyDescent="0.25">
      <c r="BO158" s="7"/>
      <c r="BP158" s="7"/>
      <c r="BQ158" s="7"/>
    </row>
    <row r="159" spans="67:69" ht="13" x14ac:dyDescent="0.25">
      <c r="BO159" s="7"/>
      <c r="BP159" s="7"/>
      <c r="BQ159" s="7"/>
    </row>
    <row r="160" spans="67:69" ht="13" x14ac:dyDescent="0.25">
      <c r="BO160" s="7"/>
      <c r="BP160" s="7"/>
      <c r="BQ160" s="7"/>
    </row>
    <row r="161" spans="67:69" ht="13" x14ac:dyDescent="0.25">
      <c r="BO161" s="7"/>
      <c r="BP161" s="7"/>
      <c r="BQ161" s="7"/>
    </row>
    <row r="162" spans="67:69" ht="13" x14ac:dyDescent="0.25">
      <c r="BO162" s="7"/>
      <c r="BP162" s="7"/>
      <c r="BQ162" s="7"/>
    </row>
    <row r="163" spans="67:69" ht="13" x14ac:dyDescent="0.25">
      <c r="BO163" s="7"/>
      <c r="BP163" s="7"/>
      <c r="BQ163" s="7"/>
    </row>
    <row r="164" spans="67:69" ht="13" x14ac:dyDescent="0.25">
      <c r="BO164" s="7"/>
      <c r="BP164" s="7"/>
      <c r="BQ164" s="7"/>
    </row>
    <row r="165" spans="67:69" ht="13" x14ac:dyDescent="0.25">
      <c r="BO165" s="7"/>
      <c r="BP165" s="7"/>
      <c r="BQ165" s="7"/>
    </row>
    <row r="166" spans="67:69" ht="13" x14ac:dyDescent="0.25">
      <c r="BO166" s="7"/>
      <c r="BP166" s="7"/>
      <c r="BQ166" s="7"/>
    </row>
    <row r="167" spans="67:69" ht="13" x14ac:dyDescent="0.25">
      <c r="BO167" s="7"/>
      <c r="BP167" s="7"/>
      <c r="BQ167" s="7"/>
    </row>
    <row r="168" spans="67:69" ht="13" x14ac:dyDescent="0.25">
      <c r="BO168" s="7"/>
      <c r="BP168" s="7"/>
      <c r="BQ168" s="7"/>
    </row>
    <row r="169" spans="67:69" ht="13" x14ac:dyDescent="0.25">
      <c r="BO169" s="7"/>
      <c r="BP169" s="7"/>
      <c r="BQ169" s="7"/>
    </row>
    <row r="170" spans="67:69" ht="13" x14ac:dyDescent="0.25">
      <c r="BO170" s="7"/>
      <c r="BP170" s="7"/>
      <c r="BQ170" s="7"/>
    </row>
    <row r="171" spans="67:69" ht="13" x14ac:dyDescent="0.25">
      <c r="BO171" s="7"/>
      <c r="BP171" s="7"/>
      <c r="BQ171" s="7"/>
    </row>
    <row r="172" spans="67:69" ht="13" x14ac:dyDescent="0.25">
      <c r="BO172" s="7"/>
      <c r="BP172" s="7"/>
      <c r="BQ172" s="7"/>
    </row>
    <row r="173" spans="67:69" ht="13" x14ac:dyDescent="0.25">
      <c r="BO173" s="7"/>
      <c r="BP173" s="7"/>
      <c r="BQ173" s="7"/>
    </row>
    <row r="174" spans="67:69" ht="13" x14ac:dyDescent="0.25">
      <c r="BO174" s="7"/>
      <c r="BP174" s="7"/>
      <c r="BQ174" s="7"/>
    </row>
    <row r="175" spans="67:69" ht="13" x14ac:dyDescent="0.25">
      <c r="BO175" s="7"/>
      <c r="BP175" s="7"/>
      <c r="BQ175" s="7"/>
    </row>
    <row r="176" spans="67:69" ht="13" x14ac:dyDescent="0.25">
      <c r="BO176" s="7"/>
      <c r="BP176" s="7"/>
      <c r="BQ176" s="7"/>
    </row>
  </sheetData>
  <sheetProtection algorithmName="SHA-512" hashValue="ZW+KVuz52z2q3LsAZtI6AFIWFz3XUNCuso+QBD2dgkJixHFqcvEytjonn9kfAUI5WhvBtCTdPrTiHA8il7ozwQ==" saltValue="ESaoxpL9w3le0TgvsbX60g==" spinCount="100000" sheet="1" formatRows="0"/>
  <autoFilter ref="A3:EB256" xr:uid="{00000000-0009-0000-0000-000004000000}"/>
  <sortState xmlns:xlrd2="http://schemas.microsoft.com/office/spreadsheetml/2017/richdata2" ref="AK4:AM18">
    <sortCondition ref="AL4:AL18"/>
  </sortState>
  <phoneticPr fontId="1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2322-CF2A-4332-A64B-7A0E6EE76238}">
  <sheetPr codeName="Blad10"/>
  <dimension ref="A1:N57"/>
  <sheetViews>
    <sheetView workbookViewId="0">
      <selection activeCell="G39" sqref="G39"/>
    </sheetView>
  </sheetViews>
  <sheetFormatPr defaultRowHeight="12.5" x14ac:dyDescent="0.25"/>
  <cols>
    <col min="1" max="1" width="14.6328125" bestFit="1" customWidth="1"/>
    <col min="2" max="2" width="25.54296875" bestFit="1" customWidth="1"/>
    <col min="3" max="3" width="16.36328125" bestFit="1" customWidth="1"/>
    <col min="4" max="4" width="15.453125" customWidth="1"/>
    <col min="5" max="5" width="12.08984375" customWidth="1"/>
    <col min="7" max="7" width="9.54296875" customWidth="1"/>
    <col min="8" max="8" width="9.7265625" customWidth="1"/>
    <col min="10" max="10" width="12.1796875" customWidth="1"/>
    <col min="11" max="11" width="9.08984375" customWidth="1"/>
  </cols>
  <sheetData>
    <row r="1" spans="1:11" x14ac:dyDescent="0.25">
      <c r="A1" t="s">
        <v>1966</v>
      </c>
      <c r="G1" t="s">
        <v>3395</v>
      </c>
    </row>
    <row r="2" spans="1:11" ht="15" thickBot="1" x14ac:dyDescent="0.4">
      <c r="A2" s="198" t="s">
        <v>688</v>
      </c>
      <c r="B2" s="198" t="s">
        <v>3396</v>
      </c>
      <c r="C2" s="198" t="s">
        <v>3397</v>
      </c>
      <c r="D2" s="198" t="s">
        <v>3398</v>
      </c>
      <c r="E2" s="198" t="s">
        <v>3399</v>
      </c>
      <c r="G2" s="199" t="s">
        <v>689</v>
      </c>
      <c r="H2" s="199" t="s">
        <v>3400</v>
      </c>
      <c r="I2" s="6" t="s">
        <v>3401</v>
      </c>
      <c r="J2" s="6" t="s">
        <v>3402</v>
      </c>
      <c r="K2" s="6" t="s">
        <v>3403</v>
      </c>
    </row>
    <row r="3" spans="1:11" ht="15" thickBot="1" x14ac:dyDescent="0.4">
      <c r="A3" s="198" t="s">
        <v>3404</v>
      </c>
      <c r="B3" s="198" t="s">
        <v>3404</v>
      </c>
      <c r="C3" s="198" t="s">
        <v>3405</v>
      </c>
      <c r="D3" s="198" t="s">
        <v>3405</v>
      </c>
      <c r="E3" s="198" t="s">
        <v>3405</v>
      </c>
      <c r="G3" s="6" t="s">
        <v>3404</v>
      </c>
      <c r="H3" s="6" t="s">
        <v>3404</v>
      </c>
      <c r="I3" s="6" t="s">
        <v>3406</v>
      </c>
      <c r="J3" s="6" t="s">
        <v>3406</v>
      </c>
      <c r="K3" s="6" t="s">
        <v>3406</v>
      </c>
    </row>
    <row r="4" spans="1:11" ht="15" thickBot="1" x14ac:dyDescent="0.4">
      <c r="A4" s="198" t="s">
        <v>3407</v>
      </c>
      <c r="B4" s="198" t="s">
        <v>3407</v>
      </c>
      <c r="C4" s="198" t="s">
        <v>3408</v>
      </c>
      <c r="D4" s="198" t="s">
        <v>1316</v>
      </c>
      <c r="E4" s="198" t="s">
        <v>1316</v>
      </c>
      <c r="G4" s="6" t="s">
        <v>3407</v>
      </c>
      <c r="H4" s="6" t="s">
        <v>3407</v>
      </c>
      <c r="I4" s="6" t="s">
        <v>3409</v>
      </c>
      <c r="J4" s="6" t="s">
        <v>1317</v>
      </c>
      <c r="K4" s="6" t="s">
        <v>1317</v>
      </c>
    </row>
    <row r="5" spans="1:11" ht="15" thickBot="1" x14ac:dyDescent="0.4">
      <c r="A5" s="198" t="s">
        <v>3408</v>
      </c>
      <c r="B5" s="198" t="s">
        <v>3410</v>
      </c>
      <c r="C5" s="198" t="s">
        <v>1316</v>
      </c>
      <c r="D5" s="198"/>
      <c r="E5" s="198"/>
      <c r="G5" s="6" t="s">
        <v>3409</v>
      </c>
      <c r="H5" s="199" t="s">
        <v>3410</v>
      </c>
      <c r="I5" s="6" t="s">
        <v>1317</v>
      </c>
    </row>
    <row r="6" spans="1:11" ht="15" thickBot="1" x14ac:dyDescent="0.4">
      <c r="A6" s="198" t="s">
        <v>3405</v>
      </c>
      <c r="B6" s="198" t="s">
        <v>2040</v>
      </c>
      <c r="C6" s="198"/>
      <c r="D6" s="198"/>
      <c r="E6" s="198"/>
      <c r="G6" s="6" t="s">
        <v>3406</v>
      </c>
      <c r="H6" s="6" t="s">
        <v>2041</v>
      </c>
    </row>
    <row r="7" spans="1:11" ht="15" thickBot="1" x14ac:dyDescent="0.4">
      <c r="A7" s="198" t="s">
        <v>3411</v>
      </c>
      <c r="B7" s="198" t="s">
        <v>874</v>
      </c>
      <c r="C7" s="198"/>
      <c r="D7" s="198"/>
      <c r="E7" s="198"/>
      <c r="G7" s="6" t="s">
        <v>3412</v>
      </c>
      <c r="H7" s="6" t="s">
        <v>875</v>
      </c>
    </row>
    <row r="8" spans="1:11" ht="15" thickBot="1" x14ac:dyDescent="0.4">
      <c r="A8" s="198" t="s">
        <v>3413</v>
      </c>
      <c r="B8" s="198" t="s">
        <v>3414</v>
      </c>
      <c r="C8" s="198"/>
      <c r="D8" s="198"/>
      <c r="E8" s="198"/>
      <c r="G8" s="6" t="s">
        <v>3415</v>
      </c>
      <c r="H8" s="6" t="s">
        <v>3416</v>
      </c>
    </row>
    <row r="9" spans="1:11" ht="15" thickBot="1" x14ac:dyDescent="0.4">
      <c r="A9" s="198" t="s">
        <v>3417</v>
      </c>
      <c r="B9" s="198" t="s">
        <v>3418</v>
      </c>
      <c r="C9" s="198"/>
      <c r="D9" s="198"/>
      <c r="E9" s="198"/>
      <c r="G9" s="6" t="s">
        <v>3419</v>
      </c>
      <c r="H9" s="6" t="s">
        <v>3418</v>
      </c>
    </row>
    <row r="10" spans="1:11" ht="15" thickBot="1" x14ac:dyDescent="0.4">
      <c r="A10" s="198" t="s">
        <v>3414</v>
      </c>
      <c r="B10" s="198" t="s">
        <v>1316</v>
      </c>
      <c r="C10" s="198"/>
      <c r="D10" s="198"/>
      <c r="E10" s="198"/>
      <c r="G10" s="6" t="s">
        <v>3416</v>
      </c>
      <c r="H10" s="6" t="s">
        <v>1317</v>
      </c>
    </row>
    <row r="11" spans="1:11" ht="15" thickBot="1" x14ac:dyDescent="0.4">
      <c r="A11" s="198" t="s">
        <v>3410</v>
      </c>
      <c r="B11" s="198" t="s">
        <v>3420</v>
      </c>
      <c r="C11" s="198"/>
      <c r="D11" s="198"/>
      <c r="E11" s="198"/>
      <c r="G11" s="199" t="s">
        <v>3410</v>
      </c>
      <c r="H11" s="6" t="s">
        <v>3421</v>
      </c>
    </row>
    <row r="12" spans="1:11" ht="15" thickBot="1" x14ac:dyDescent="0.4">
      <c r="A12" s="198"/>
      <c r="B12" s="198" t="s">
        <v>1515</v>
      </c>
      <c r="C12" s="198"/>
      <c r="D12" s="198"/>
      <c r="E12" s="198"/>
      <c r="H12" s="6" t="s">
        <v>1516</v>
      </c>
    </row>
    <row r="13" spans="1:11" ht="15" thickBot="1" x14ac:dyDescent="0.4">
      <c r="A13" s="198"/>
      <c r="B13" s="198" t="s">
        <v>1082</v>
      </c>
      <c r="C13" s="198"/>
      <c r="D13" s="198"/>
      <c r="E13" s="198"/>
      <c r="H13" s="6" t="s">
        <v>1083</v>
      </c>
    </row>
    <row r="14" spans="1:11" ht="15" thickBot="1" x14ac:dyDescent="0.4">
      <c r="A14" s="198"/>
      <c r="B14" s="198" t="s">
        <v>3422</v>
      </c>
      <c r="C14" s="198"/>
      <c r="D14" s="198"/>
      <c r="E14" s="198"/>
      <c r="H14" s="6" t="s">
        <v>3423</v>
      </c>
    </row>
    <row r="15" spans="1:11" ht="15" thickBot="1" x14ac:dyDescent="0.4">
      <c r="A15" s="198"/>
      <c r="B15" s="198" t="s">
        <v>3408</v>
      </c>
      <c r="C15" s="198"/>
      <c r="D15" s="198"/>
      <c r="E15" s="198"/>
      <c r="H15" s="6" t="s">
        <v>3409</v>
      </c>
    </row>
    <row r="16" spans="1:11" ht="15" thickBot="1" x14ac:dyDescent="0.4">
      <c r="A16" s="198"/>
      <c r="B16" s="198"/>
      <c r="C16" s="198"/>
      <c r="D16" s="198"/>
      <c r="E16" s="198"/>
    </row>
    <row r="17" spans="1:5" ht="15" thickBot="1" x14ac:dyDescent="0.4">
      <c r="A17" s="200"/>
      <c r="B17" s="201"/>
      <c r="C17" s="201"/>
      <c r="D17" s="201"/>
      <c r="E17" s="201"/>
    </row>
    <row r="18" spans="1:5" ht="15" thickBot="1" x14ac:dyDescent="0.4">
      <c r="A18" s="200"/>
      <c r="B18" s="201"/>
      <c r="C18" s="201"/>
      <c r="D18" s="201"/>
      <c r="E18" s="201"/>
    </row>
    <row r="19" spans="1:5" ht="15" thickBot="1" x14ac:dyDescent="0.4">
      <c r="A19" s="200"/>
      <c r="B19" s="201"/>
      <c r="C19" s="201"/>
      <c r="D19" s="201"/>
      <c r="E19" s="201"/>
    </row>
    <row r="20" spans="1:5" ht="14.5" x14ac:dyDescent="0.35">
      <c r="A20" s="202"/>
      <c r="B20" s="203"/>
      <c r="C20" s="203"/>
      <c r="D20" s="203"/>
      <c r="E20" s="203"/>
    </row>
    <row r="41" spans="9:14" ht="13" x14ac:dyDescent="0.25">
      <c r="I41" s="199"/>
      <c r="J41" s="199"/>
      <c r="K41" s="199"/>
      <c r="L41" s="199"/>
      <c r="M41" s="199"/>
      <c r="N41" s="199"/>
    </row>
    <row r="42" spans="9:14" ht="13" x14ac:dyDescent="0.25">
      <c r="I42" s="199"/>
      <c r="J42" s="199"/>
      <c r="K42" s="199"/>
      <c r="L42" s="6"/>
      <c r="M42" s="6"/>
      <c r="N42" s="6"/>
    </row>
    <row r="43" spans="9:14" ht="13" x14ac:dyDescent="0.25">
      <c r="I43" s="6"/>
      <c r="J43" s="6"/>
      <c r="K43" s="6"/>
      <c r="L43" s="6"/>
      <c r="M43" s="6"/>
      <c r="N43" s="6"/>
    </row>
    <row r="44" spans="9:14" ht="13" x14ac:dyDescent="0.25">
      <c r="I44" s="6"/>
      <c r="J44" s="6"/>
      <c r="K44" s="6"/>
      <c r="L44" s="6"/>
      <c r="M44" s="6"/>
      <c r="N44" s="6"/>
    </row>
    <row r="45" spans="9:14" ht="13" x14ac:dyDescent="0.25">
      <c r="I45" s="6"/>
      <c r="J45" s="6"/>
      <c r="K45" s="6"/>
      <c r="L45" s="6"/>
      <c r="M45" s="6"/>
      <c r="N45" s="6"/>
    </row>
    <row r="46" spans="9:14" ht="13" x14ac:dyDescent="0.25">
      <c r="I46" s="6"/>
      <c r="J46" s="6"/>
      <c r="K46" s="6"/>
      <c r="L46" s="6"/>
      <c r="M46" s="6"/>
      <c r="N46" s="6"/>
    </row>
    <row r="47" spans="9:14" ht="13" x14ac:dyDescent="0.25">
      <c r="I47" s="6"/>
      <c r="J47" s="6"/>
      <c r="K47" s="6"/>
      <c r="L47" s="6"/>
      <c r="M47" s="6"/>
      <c r="N47" s="6"/>
    </row>
    <row r="48" spans="9:14" ht="13" x14ac:dyDescent="0.25">
      <c r="I48" s="6"/>
      <c r="J48" s="6"/>
      <c r="K48" s="6"/>
      <c r="L48" s="6"/>
      <c r="M48" s="6"/>
      <c r="N48" s="6"/>
    </row>
    <row r="49" spans="9:14" ht="13" x14ac:dyDescent="0.25">
      <c r="I49" s="6"/>
      <c r="J49" s="6"/>
      <c r="K49" s="6"/>
      <c r="L49" s="6"/>
      <c r="M49" s="6"/>
      <c r="N49" s="6"/>
    </row>
    <row r="50" spans="9:14" ht="13" x14ac:dyDescent="0.25">
      <c r="I50" s="6"/>
      <c r="J50" s="6"/>
      <c r="K50" s="6"/>
      <c r="L50" s="6"/>
      <c r="M50" s="6"/>
      <c r="N50" s="6"/>
    </row>
    <row r="51" spans="9:14" ht="13" x14ac:dyDescent="0.25">
      <c r="I51" s="6"/>
      <c r="J51" s="6"/>
      <c r="K51" s="6"/>
      <c r="L51" s="6"/>
      <c r="M51" s="6"/>
      <c r="N51" s="6"/>
    </row>
    <row r="52" spans="9:14" ht="13" x14ac:dyDescent="0.25">
      <c r="I52" s="6"/>
      <c r="J52" s="6"/>
      <c r="K52" s="6"/>
      <c r="L52" s="6"/>
      <c r="M52" s="6"/>
      <c r="N52" s="6"/>
    </row>
    <row r="53" spans="9:14" ht="13" x14ac:dyDescent="0.25">
      <c r="I53" s="6"/>
      <c r="J53" s="6"/>
      <c r="K53" s="6"/>
      <c r="L53" s="6"/>
      <c r="M53" s="6"/>
      <c r="N53" s="6"/>
    </row>
    <row r="54" spans="9:14" ht="13" x14ac:dyDescent="0.25">
      <c r="I54" s="6"/>
      <c r="J54" s="6"/>
      <c r="K54" s="6"/>
      <c r="L54" s="6"/>
      <c r="M54" s="6"/>
      <c r="N54" s="6"/>
    </row>
    <row r="55" spans="9:14" ht="13" x14ac:dyDescent="0.25">
      <c r="I55" s="6"/>
      <c r="J55" s="6"/>
      <c r="K55" s="6"/>
      <c r="L55" s="6"/>
      <c r="M55" s="6"/>
      <c r="N55" s="6"/>
    </row>
    <row r="56" spans="9:14" ht="13" x14ac:dyDescent="0.25">
      <c r="I56" s="6"/>
      <c r="J56" s="6"/>
      <c r="K56" s="6"/>
      <c r="L56" s="6"/>
      <c r="M56" s="6"/>
      <c r="N56" s="6"/>
    </row>
    <row r="57" spans="9:14" ht="13" x14ac:dyDescent="0.25">
      <c r="I57" s="6"/>
      <c r="J57" s="6"/>
      <c r="K57" s="6"/>
      <c r="L57" s="6"/>
      <c r="M57" s="6"/>
      <c r="N57" s="6"/>
    </row>
  </sheetData>
  <sheetProtection algorithmName="SHA-512" hashValue="Knrfd/rZrdNdbde05H0gZLGtCn8GJZVJux9sXb1la8O88oEazx8hAunAUbqGjlWDxCvBDMM522esQwGC40R7Ww==" saltValue="0rMbOlDUoqSHlQyqLfYMfw==" spinCount="100000" sheet="1" objects="1" scenarios="1"/>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M1023"/>
  <sheetViews>
    <sheetView topLeftCell="A996" workbookViewId="0">
      <selection activeCell="G39" sqref="G39"/>
    </sheetView>
  </sheetViews>
  <sheetFormatPr defaultRowHeight="12.5" x14ac:dyDescent="0.25"/>
  <cols>
    <col min="1" max="1" width="32.1796875" bestFit="1" customWidth="1"/>
    <col min="2" max="3" width="22" customWidth="1"/>
    <col min="4" max="4" width="23.54296875" customWidth="1"/>
    <col min="9" max="9" width="5.90625" bestFit="1" customWidth="1"/>
    <col min="10" max="10" width="16.08984375" bestFit="1" customWidth="1"/>
    <col min="11" max="11" width="35.26953125" bestFit="1" customWidth="1"/>
    <col min="12" max="12" width="26.54296875" bestFit="1" customWidth="1"/>
  </cols>
  <sheetData>
    <row r="1" spans="1:13" ht="13" x14ac:dyDescent="0.3">
      <c r="A1" s="9" t="s">
        <v>2678</v>
      </c>
      <c r="B1" s="9" t="s">
        <v>2679</v>
      </c>
      <c r="C1" s="9" t="s">
        <v>2680</v>
      </c>
      <c r="D1" s="9" t="s">
        <v>2681</v>
      </c>
      <c r="E1" s="9" t="s">
        <v>2682</v>
      </c>
      <c r="I1" s="9" t="s">
        <v>2678</v>
      </c>
      <c r="J1" s="9" t="s">
        <v>2679</v>
      </c>
      <c r="K1" s="9" t="s">
        <v>2680</v>
      </c>
      <c r="L1" s="9" t="s">
        <v>2681</v>
      </c>
      <c r="M1" s="9" t="s">
        <v>2682</v>
      </c>
    </row>
    <row r="2" spans="1:13" ht="13" x14ac:dyDescent="0.3">
      <c r="A2" t="s">
        <v>585</v>
      </c>
      <c r="B2" t="s">
        <v>590</v>
      </c>
      <c r="C2" t="s">
        <v>591</v>
      </c>
      <c r="D2" s="9"/>
      <c r="I2" s="49" t="s">
        <v>3432</v>
      </c>
      <c r="J2" s="49" t="s">
        <v>688</v>
      </c>
      <c r="K2" s="49" t="s">
        <v>689</v>
      </c>
      <c r="L2" s="49" t="s">
        <v>687</v>
      </c>
      <c r="M2" s="204"/>
    </row>
    <row r="3" spans="1:13" ht="13" x14ac:dyDescent="0.3">
      <c r="A3" t="s">
        <v>585</v>
      </c>
      <c r="B3" t="s">
        <v>702</v>
      </c>
      <c r="C3" t="s">
        <v>703</v>
      </c>
      <c r="D3" s="9"/>
      <c r="I3" s="49" t="s">
        <v>3432</v>
      </c>
      <c r="J3" s="49" t="s">
        <v>3396</v>
      </c>
      <c r="K3" s="49" t="s">
        <v>3400</v>
      </c>
      <c r="L3" s="49" t="s">
        <v>3460</v>
      </c>
      <c r="M3" s="204"/>
    </row>
    <row r="4" spans="1:13" ht="13" x14ac:dyDescent="0.3">
      <c r="A4" t="s">
        <v>585</v>
      </c>
      <c r="B4" t="s">
        <v>808</v>
      </c>
      <c r="C4" t="s">
        <v>808</v>
      </c>
      <c r="D4" s="9"/>
      <c r="I4" s="49" t="s">
        <v>3432</v>
      </c>
      <c r="J4" s="49" t="s">
        <v>3397</v>
      </c>
      <c r="K4" s="49" t="s">
        <v>3401</v>
      </c>
      <c r="L4" s="49" t="s">
        <v>3472</v>
      </c>
      <c r="M4" s="204"/>
    </row>
    <row r="5" spans="1:13" ht="13" x14ac:dyDescent="0.3">
      <c r="A5" t="s">
        <v>585</v>
      </c>
      <c r="B5" t="s">
        <v>2683</v>
      </c>
      <c r="C5" t="s">
        <v>895</v>
      </c>
      <c r="D5" s="9"/>
      <c r="I5" s="49" t="s">
        <v>3432</v>
      </c>
      <c r="J5" s="49" t="s">
        <v>3398</v>
      </c>
      <c r="K5" s="49" t="s">
        <v>3402</v>
      </c>
      <c r="L5" s="49" t="s">
        <v>3480</v>
      </c>
      <c r="M5" s="204"/>
    </row>
    <row r="6" spans="1:13" ht="13" x14ac:dyDescent="0.3">
      <c r="A6" t="s">
        <v>585</v>
      </c>
      <c r="B6" t="s">
        <v>968</v>
      </c>
      <c r="C6" t="s">
        <v>969</v>
      </c>
      <c r="D6" s="9"/>
      <c r="I6" s="49" t="s">
        <v>3432</v>
      </c>
      <c r="J6" s="49" t="s">
        <v>3399</v>
      </c>
      <c r="K6" s="49" t="s">
        <v>3403</v>
      </c>
      <c r="L6" s="49" t="s">
        <v>3488</v>
      </c>
      <c r="M6" s="204"/>
    </row>
    <row r="7" spans="1:13" ht="13" x14ac:dyDescent="0.3">
      <c r="A7" t="s">
        <v>585</v>
      </c>
      <c r="B7" t="s">
        <v>1032</v>
      </c>
      <c r="C7" s="11" t="s">
        <v>1033</v>
      </c>
      <c r="D7" s="9"/>
      <c r="I7" t="s">
        <v>3433</v>
      </c>
      <c r="J7" t="s">
        <v>3410</v>
      </c>
      <c r="K7" t="s">
        <v>3410</v>
      </c>
      <c r="L7" t="s">
        <v>3410</v>
      </c>
      <c r="M7" s="204"/>
    </row>
    <row r="8" spans="1:13" ht="13" x14ac:dyDescent="0.3">
      <c r="A8" t="s">
        <v>586</v>
      </c>
      <c r="B8" t="s">
        <v>592</v>
      </c>
      <c r="C8" t="s">
        <v>593</v>
      </c>
      <c r="D8" s="9"/>
      <c r="E8" s="13" t="s">
        <v>2684</v>
      </c>
      <c r="I8" t="s">
        <v>3433</v>
      </c>
      <c r="J8" t="s">
        <v>2040</v>
      </c>
      <c r="K8" t="s">
        <v>2041</v>
      </c>
      <c r="L8" t="s">
        <v>3462</v>
      </c>
      <c r="M8" s="204"/>
    </row>
    <row r="9" spans="1:13" ht="13" x14ac:dyDescent="0.3">
      <c r="A9" t="s">
        <v>586</v>
      </c>
      <c r="B9" t="s">
        <v>704</v>
      </c>
      <c r="C9" t="s">
        <v>705</v>
      </c>
      <c r="D9" s="9"/>
      <c r="E9" s="13" t="s">
        <v>2684</v>
      </c>
      <c r="I9" t="s">
        <v>3433</v>
      </c>
      <c r="J9" t="s">
        <v>874</v>
      </c>
      <c r="K9" t="s">
        <v>875</v>
      </c>
      <c r="L9" t="s">
        <v>3473</v>
      </c>
      <c r="M9" s="204"/>
    </row>
    <row r="10" spans="1:13" ht="13" x14ac:dyDescent="0.3">
      <c r="A10" t="s">
        <v>586</v>
      </c>
      <c r="B10" t="s">
        <v>809</v>
      </c>
      <c r="C10" t="s">
        <v>810</v>
      </c>
      <c r="D10" s="9"/>
      <c r="E10" s="13" t="s">
        <v>2684</v>
      </c>
      <c r="I10" t="s">
        <v>3580</v>
      </c>
      <c r="J10" t="s">
        <v>3414</v>
      </c>
      <c r="K10" t="s">
        <v>3416</v>
      </c>
      <c r="L10" t="s">
        <v>3481</v>
      </c>
      <c r="M10" s="204"/>
    </row>
    <row r="11" spans="1:13" ht="13" x14ac:dyDescent="0.3">
      <c r="A11" t="s">
        <v>352</v>
      </c>
      <c r="B11" t="s">
        <v>594</v>
      </c>
      <c r="C11" t="s">
        <v>595</v>
      </c>
      <c r="D11" s="9"/>
      <c r="I11" t="s">
        <v>3433</v>
      </c>
      <c r="J11" t="s">
        <v>3418</v>
      </c>
      <c r="K11" t="s">
        <v>3418</v>
      </c>
      <c r="L11" t="s">
        <v>3489</v>
      </c>
      <c r="M11" s="204"/>
    </row>
    <row r="12" spans="1:13" ht="13" x14ac:dyDescent="0.3">
      <c r="A12" t="s">
        <v>352</v>
      </c>
      <c r="B12" t="s">
        <v>156</v>
      </c>
      <c r="C12" t="s">
        <v>706</v>
      </c>
      <c r="D12" s="9"/>
      <c r="I12" t="s">
        <v>3433</v>
      </c>
      <c r="J12" t="s">
        <v>1316</v>
      </c>
      <c r="K12" t="s">
        <v>1317</v>
      </c>
      <c r="L12" t="s">
        <v>3496</v>
      </c>
      <c r="M12" s="204"/>
    </row>
    <row r="13" spans="1:13" x14ac:dyDescent="0.25">
      <c r="A13" s="49" t="s">
        <v>67</v>
      </c>
      <c r="B13" s="49" t="s">
        <v>592</v>
      </c>
      <c r="C13" s="49" t="s">
        <v>65</v>
      </c>
      <c r="D13" s="49" t="s">
        <v>596</v>
      </c>
      <c r="I13" t="s">
        <v>3433</v>
      </c>
      <c r="J13" t="s">
        <v>3404</v>
      </c>
      <c r="K13" t="s">
        <v>3404</v>
      </c>
      <c r="L13" t="s">
        <v>3503</v>
      </c>
      <c r="M13" s="204"/>
    </row>
    <row r="14" spans="1:13" x14ac:dyDescent="0.25">
      <c r="A14" s="49" t="s">
        <v>67</v>
      </c>
      <c r="B14" s="49" t="s">
        <v>708</v>
      </c>
      <c r="C14" s="49" t="s">
        <v>709</v>
      </c>
      <c r="D14" s="49" t="s">
        <v>707</v>
      </c>
      <c r="I14" t="s">
        <v>3433</v>
      </c>
      <c r="J14" t="s">
        <v>3420</v>
      </c>
      <c r="K14" t="s">
        <v>3421</v>
      </c>
      <c r="L14" t="s">
        <v>3510</v>
      </c>
      <c r="M14" s="204"/>
    </row>
    <row r="15" spans="1:13" x14ac:dyDescent="0.25">
      <c r="A15" s="49" t="s">
        <v>67</v>
      </c>
      <c r="B15" s="49" t="s">
        <v>812</v>
      </c>
      <c r="C15" s="49" t="s">
        <v>813</v>
      </c>
      <c r="D15" s="49" t="s">
        <v>811</v>
      </c>
      <c r="I15" t="s">
        <v>3433</v>
      </c>
      <c r="J15" t="s">
        <v>1515</v>
      </c>
      <c r="K15" t="s">
        <v>1516</v>
      </c>
      <c r="L15" t="s">
        <v>3517</v>
      </c>
      <c r="M15" s="204"/>
    </row>
    <row r="16" spans="1:13" x14ac:dyDescent="0.25">
      <c r="A16" s="49" t="s">
        <v>67</v>
      </c>
      <c r="B16" s="49" t="s">
        <v>897</v>
      </c>
      <c r="C16" s="49" t="s">
        <v>898</v>
      </c>
      <c r="D16" s="49" t="s">
        <v>896</v>
      </c>
      <c r="I16" t="s">
        <v>3433</v>
      </c>
      <c r="J16" t="s">
        <v>1082</v>
      </c>
      <c r="K16" t="s">
        <v>1083</v>
      </c>
      <c r="L16" t="s">
        <v>3524</v>
      </c>
      <c r="M16" s="204"/>
    </row>
    <row r="17" spans="1:13" x14ac:dyDescent="0.25">
      <c r="A17" t="s">
        <v>101</v>
      </c>
      <c r="B17" t="s">
        <v>598</v>
      </c>
      <c r="C17" s="11" t="s">
        <v>599</v>
      </c>
      <c r="D17" t="s">
        <v>597</v>
      </c>
      <c r="I17" t="s">
        <v>3433</v>
      </c>
      <c r="J17" t="s">
        <v>3408</v>
      </c>
      <c r="K17" t="s">
        <v>3409</v>
      </c>
      <c r="L17" t="s">
        <v>3531</v>
      </c>
      <c r="M17" s="204"/>
    </row>
    <row r="18" spans="1:13" x14ac:dyDescent="0.25">
      <c r="A18" t="s">
        <v>101</v>
      </c>
      <c r="B18" t="s">
        <v>711</v>
      </c>
      <c r="C18" s="11" t="s">
        <v>712</v>
      </c>
      <c r="D18" t="s">
        <v>710</v>
      </c>
      <c r="I18" t="s">
        <v>3433</v>
      </c>
      <c r="J18" t="s">
        <v>3407</v>
      </c>
      <c r="K18" t="s">
        <v>3535</v>
      </c>
      <c r="L18" t="s">
        <v>3407</v>
      </c>
      <c r="M18" s="204"/>
    </row>
    <row r="19" spans="1:13" x14ac:dyDescent="0.25">
      <c r="A19" t="s">
        <v>101</v>
      </c>
      <c r="B19" t="s">
        <v>815</v>
      </c>
      <c r="C19" s="11" t="s">
        <v>2685</v>
      </c>
      <c r="D19" t="s">
        <v>814</v>
      </c>
      <c r="I19" t="s">
        <v>3433</v>
      </c>
      <c r="J19" t="s">
        <v>3417</v>
      </c>
      <c r="K19" t="s">
        <v>3419</v>
      </c>
      <c r="L19" t="s">
        <v>3538</v>
      </c>
      <c r="M19" s="204"/>
    </row>
    <row r="20" spans="1:13" x14ac:dyDescent="0.25">
      <c r="A20" t="s">
        <v>101</v>
      </c>
      <c r="B20" t="s">
        <v>900</v>
      </c>
      <c r="C20" s="11" t="s">
        <v>901</v>
      </c>
      <c r="D20" t="s">
        <v>899</v>
      </c>
      <c r="I20" t="s">
        <v>3433</v>
      </c>
      <c r="J20" t="s">
        <v>3413</v>
      </c>
      <c r="K20" t="s">
        <v>3415</v>
      </c>
      <c r="L20" t="s">
        <v>3542</v>
      </c>
      <c r="M20" s="204"/>
    </row>
    <row r="21" spans="1:13" x14ac:dyDescent="0.25">
      <c r="A21" s="49" t="s">
        <v>343</v>
      </c>
      <c r="B21" s="49" t="s">
        <v>2686</v>
      </c>
      <c r="C21" s="49" t="s">
        <v>2687</v>
      </c>
      <c r="D21" s="49" t="s">
        <v>2688</v>
      </c>
      <c r="I21" t="s">
        <v>3433</v>
      </c>
      <c r="J21" t="s">
        <v>3422</v>
      </c>
      <c r="K21" t="s">
        <v>3423</v>
      </c>
      <c r="L21" t="s">
        <v>3546</v>
      </c>
      <c r="M21" s="204"/>
    </row>
    <row r="22" spans="1:13" x14ac:dyDescent="0.25">
      <c r="A22" s="49" t="s">
        <v>343</v>
      </c>
      <c r="B22" s="49" t="s">
        <v>2689</v>
      </c>
      <c r="C22" s="49" t="s">
        <v>2690</v>
      </c>
      <c r="D22" s="49" t="s">
        <v>2691</v>
      </c>
      <c r="I22" t="s">
        <v>3433</v>
      </c>
      <c r="J22" t="s">
        <v>3405</v>
      </c>
      <c r="K22" t="s">
        <v>3406</v>
      </c>
      <c r="L22" t="s">
        <v>3550</v>
      </c>
      <c r="M22" s="204"/>
    </row>
    <row r="23" spans="1:13" x14ac:dyDescent="0.25">
      <c r="A23" s="49" t="s">
        <v>343</v>
      </c>
      <c r="B23" s="49" t="s">
        <v>2692</v>
      </c>
      <c r="C23" s="49" t="s">
        <v>2693</v>
      </c>
      <c r="D23" s="49" t="s">
        <v>2694</v>
      </c>
      <c r="I23" t="s">
        <v>3433</v>
      </c>
      <c r="J23" t="s">
        <v>3411</v>
      </c>
      <c r="K23" t="s">
        <v>3412</v>
      </c>
      <c r="L23" t="s">
        <v>3554</v>
      </c>
      <c r="M23" s="204"/>
    </row>
    <row r="24" spans="1:13" x14ac:dyDescent="0.25">
      <c r="A24" s="49" t="s">
        <v>343</v>
      </c>
      <c r="B24" s="49" t="s">
        <v>2695</v>
      </c>
      <c r="C24" s="49" t="s">
        <v>2696</v>
      </c>
      <c r="D24" s="49" t="s">
        <v>2697</v>
      </c>
    </row>
    <row r="25" spans="1:13" x14ac:dyDescent="0.25">
      <c r="A25" s="49" t="s">
        <v>343</v>
      </c>
      <c r="B25" s="49" t="s">
        <v>600</v>
      </c>
      <c r="C25" s="49" t="s">
        <v>601</v>
      </c>
      <c r="D25" s="49" t="s">
        <v>602</v>
      </c>
    </row>
    <row r="26" spans="1:13" x14ac:dyDescent="0.25">
      <c r="A26" t="s">
        <v>425</v>
      </c>
      <c r="B26" t="s">
        <v>2177</v>
      </c>
      <c r="C26" t="s">
        <v>2178</v>
      </c>
      <c r="D26" t="s">
        <v>2039</v>
      </c>
    </row>
    <row r="27" spans="1:13" x14ac:dyDescent="0.25">
      <c r="A27" t="s">
        <v>425</v>
      </c>
      <c r="B27" t="s">
        <v>604</v>
      </c>
      <c r="C27" t="s">
        <v>605</v>
      </c>
      <c r="D27" t="s">
        <v>603</v>
      </c>
    </row>
    <row r="28" spans="1:13" x14ac:dyDescent="0.25">
      <c r="A28" t="s">
        <v>425</v>
      </c>
      <c r="B28" t="s">
        <v>954</v>
      </c>
      <c r="C28" t="s">
        <v>1482</v>
      </c>
      <c r="D28" t="s">
        <v>1481</v>
      </c>
    </row>
    <row r="29" spans="1:13" x14ac:dyDescent="0.25">
      <c r="A29" t="s">
        <v>425</v>
      </c>
      <c r="B29" t="s">
        <v>903</v>
      </c>
      <c r="C29" t="s">
        <v>904</v>
      </c>
      <c r="D29" t="s">
        <v>902</v>
      </c>
    </row>
    <row r="30" spans="1:13" x14ac:dyDescent="0.25">
      <c r="A30" t="s">
        <v>425</v>
      </c>
      <c r="B30" t="s">
        <v>2090</v>
      </c>
      <c r="C30" t="s">
        <v>2091</v>
      </c>
      <c r="D30" t="s">
        <v>2089</v>
      </c>
    </row>
    <row r="31" spans="1:13" x14ac:dyDescent="0.25">
      <c r="A31" t="s">
        <v>425</v>
      </c>
      <c r="B31" t="s">
        <v>1646</v>
      </c>
      <c r="C31" t="s">
        <v>1647</v>
      </c>
      <c r="D31" t="s">
        <v>1645</v>
      </c>
    </row>
    <row r="32" spans="1:13" x14ac:dyDescent="0.25">
      <c r="A32" t="s">
        <v>425</v>
      </c>
      <c r="B32" t="s">
        <v>1759</v>
      </c>
      <c r="C32" t="s">
        <v>1760</v>
      </c>
      <c r="D32" t="s">
        <v>1758</v>
      </c>
    </row>
    <row r="33" spans="1:4" x14ac:dyDescent="0.25">
      <c r="A33" t="s">
        <v>425</v>
      </c>
      <c r="B33" t="s">
        <v>1525</v>
      </c>
      <c r="C33" t="s">
        <v>1526</v>
      </c>
      <c r="D33" t="s">
        <v>1524</v>
      </c>
    </row>
    <row r="34" spans="1:4" x14ac:dyDescent="0.25">
      <c r="A34" t="s">
        <v>425</v>
      </c>
      <c r="B34" t="s">
        <v>1035</v>
      </c>
      <c r="C34" t="s">
        <v>1036</v>
      </c>
      <c r="D34" t="s">
        <v>1034</v>
      </c>
    </row>
    <row r="35" spans="1:4" x14ac:dyDescent="0.25">
      <c r="A35" t="s">
        <v>425</v>
      </c>
      <c r="B35" t="s">
        <v>1097</v>
      </c>
      <c r="C35" t="s">
        <v>1098</v>
      </c>
      <c r="D35" t="s">
        <v>1096</v>
      </c>
    </row>
    <row r="36" spans="1:4" x14ac:dyDescent="0.25">
      <c r="A36" t="s">
        <v>425</v>
      </c>
      <c r="B36" t="s">
        <v>1861</v>
      </c>
      <c r="C36" t="s">
        <v>1862</v>
      </c>
      <c r="D36" t="s">
        <v>1860</v>
      </c>
    </row>
    <row r="37" spans="1:4" x14ac:dyDescent="0.25">
      <c r="A37" t="s">
        <v>425</v>
      </c>
      <c r="B37" t="s">
        <v>1213</v>
      </c>
      <c r="C37" t="s">
        <v>1214</v>
      </c>
      <c r="D37" t="s">
        <v>1212</v>
      </c>
    </row>
    <row r="38" spans="1:4" x14ac:dyDescent="0.25">
      <c r="A38" t="s">
        <v>425</v>
      </c>
      <c r="B38" t="s">
        <v>2158</v>
      </c>
      <c r="C38" t="s">
        <v>2159</v>
      </c>
      <c r="D38" t="s">
        <v>2157</v>
      </c>
    </row>
    <row r="39" spans="1:4" x14ac:dyDescent="0.25">
      <c r="A39" t="s">
        <v>425</v>
      </c>
      <c r="B39" t="s">
        <v>1328</v>
      </c>
      <c r="C39" t="s">
        <v>1329</v>
      </c>
      <c r="D39" t="s">
        <v>1327</v>
      </c>
    </row>
    <row r="40" spans="1:4" x14ac:dyDescent="0.25">
      <c r="A40" t="s">
        <v>425</v>
      </c>
      <c r="B40" t="s">
        <v>818</v>
      </c>
      <c r="C40" t="s">
        <v>819</v>
      </c>
      <c r="D40" t="s">
        <v>817</v>
      </c>
    </row>
    <row r="41" spans="1:4" x14ac:dyDescent="0.25">
      <c r="A41" t="s">
        <v>425</v>
      </c>
      <c r="B41" t="s">
        <v>1606</v>
      </c>
      <c r="C41" t="s">
        <v>1607</v>
      </c>
      <c r="D41" t="s">
        <v>1605</v>
      </c>
    </row>
    <row r="42" spans="1:4" x14ac:dyDescent="0.25">
      <c r="A42" t="s">
        <v>425</v>
      </c>
      <c r="B42" t="s">
        <v>714</v>
      </c>
      <c r="C42" t="s">
        <v>715</v>
      </c>
      <c r="D42" t="s">
        <v>713</v>
      </c>
    </row>
    <row r="43" spans="1:4" x14ac:dyDescent="0.25">
      <c r="A43" t="s">
        <v>425</v>
      </c>
      <c r="B43" t="s">
        <v>1380</v>
      </c>
      <c r="C43" t="s">
        <v>1381</v>
      </c>
      <c r="D43" t="s">
        <v>1379</v>
      </c>
    </row>
    <row r="44" spans="1:4" x14ac:dyDescent="0.25">
      <c r="A44" t="s">
        <v>425</v>
      </c>
      <c r="B44" t="s">
        <v>1431</v>
      </c>
      <c r="C44" t="s">
        <v>1431</v>
      </c>
      <c r="D44" t="s">
        <v>1430</v>
      </c>
    </row>
    <row r="45" spans="1:4" x14ac:dyDescent="0.25">
      <c r="A45" t="s">
        <v>425</v>
      </c>
      <c r="B45" t="s">
        <v>1828</v>
      </c>
      <c r="C45" t="s">
        <v>1829</v>
      </c>
      <c r="D45" t="s">
        <v>584</v>
      </c>
    </row>
    <row r="46" spans="1:4" x14ac:dyDescent="0.25">
      <c r="A46" t="s">
        <v>425</v>
      </c>
      <c r="B46" t="s">
        <v>2234</v>
      </c>
      <c r="C46" t="s">
        <v>2235</v>
      </c>
      <c r="D46" t="s">
        <v>2233</v>
      </c>
    </row>
    <row r="47" spans="1:4" x14ac:dyDescent="0.25">
      <c r="A47" t="s">
        <v>425</v>
      </c>
      <c r="B47" t="s">
        <v>1725</v>
      </c>
      <c r="C47" t="s">
        <v>1726</v>
      </c>
      <c r="D47" t="s">
        <v>1724</v>
      </c>
    </row>
    <row r="48" spans="1:4" x14ac:dyDescent="0.25">
      <c r="A48" t="s">
        <v>425</v>
      </c>
      <c r="B48" t="s">
        <v>1270</v>
      </c>
      <c r="C48" t="s">
        <v>1271</v>
      </c>
      <c r="D48" t="s">
        <v>1269</v>
      </c>
    </row>
    <row r="49" spans="1:4" x14ac:dyDescent="0.25">
      <c r="A49" t="s">
        <v>425</v>
      </c>
      <c r="B49" t="s">
        <v>1892</v>
      </c>
      <c r="C49" t="s">
        <v>1892</v>
      </c>
      <c r="D49" t="s">
        <v>1891</v>
      </c>
    </row>
    <row r="50" spans="1:4" x14ac:dyDescent="0.25">
      <c r="A50" t="s">
        <v>425</v>
      </c>
      <c r="B50" t="s">
        <v>1944</v>
      </c>
      <c r="C50" t="s">
        <v>1945</v>
      </c>
      <c r="D50" t="s">
        <v>1943</v>
      </c>
    </row>
    <row r="51" spans="1:4" x14ac:dyDescent="0.25">
      <c r="A51" t="s">
        <v>425</v>
      </c>
      <c r="B51" t="s">
        <v>1919</v>
      </c>
      <c r="C51" t="s">
        <v>1920</v>
      </c>
      <c r="D51" t="s">
        <v>1918</v>
      </c>
    </row>
    <row r="52" spans="1:4" x14ac:dyDescent="0.25">
      <c r="A52" t="s">
        <v>425</v>
      </c>
      <c r="B52" t="s">
        <v>2046</v>
      </c>
      <c r="C52" t="s">
        <v>2047</v>
      </c>
      <c r="D52" t="s">
        <v>2045</v>
      </c>
    </row>
    <row r="53" spans="1:4" x14ac:dyDescent="0.25">
      <c r="A53" t="s">
        <v>425</v>
      </c>
      <c r="B53" t="s">
        <v>2068</v>
      </c>
      <c r="C53" t="s">
        <v>2068</v>
      </c>
      <c r="D53" t="s">
        <v>2067</v>
      </c>
    </row>
    <row r="54" spans="1:4" x14ac:dyDescent="0.25">
      <c r="A54" t="s">
        <v>425</v>
      </c>
      <c r="B54" t="s">
        <v>2112</v>
      </c>
      <c r="C54" t="s">
        <v>2113</v>
      </c>
      <c r="D54" t="s">
        <v>2111</v>
      </c>
    </row>
    <row r="55" spans="1:4" x14ac:dyDescent="0.25">
      <c r="A55" t="s">
        <v>425</v>
      </c>
      <c r="B55" t="s">
        <v>1154</v>
      </c>
      <c r="C55" t="s">
        <v>1155</v>
      </c>
      <c r="D55" t="s">
        <v>1153</v>
      </c>
    </row>
    <row r="56" spans="1:4" x14ac:dyDescent="0.25">
      <c r="A56" t="s">
        <v>425</v>
      </c>
      <c r="B56" t="s">
        <v>1995</v>
      </c>
      <c r="C56" t="s">
        <v>1996</v>
      </c>
      <c r="D56" t="s">
        <v>1994</v>
      </c>
    </row>
    <row r="57" spans="1:4" x14ac:dyDescent="0.25">
      <c r="A57" t="s">
        <v>425</v>
      </c>
      <c r="B57" t="s">
        <v>2020</v>
      </c>
      <c r="C57" t="s">
        <v>2021</v>
      </c>
      <c r="D57" t="s">
        <v>2019</v>
      </c>
    </row>
    <row r="58" spans="1:4" x14ac:dyDescent="0.25">
      <c r="A58" t="s">
        <v>425</v>
      </c>
      <c r="B58" t="s">
        <v>2215</v>
      </c>
      <c r="C58" t="s">
        <v>2216</v>
      </c>
      <c r="D58" t="s">
        <v>2214</v>
      </c>
    </row>
    <row r="59" spans="1:4" x14ac:dyDescent="0.25">
      <c r="A59" t="s">
        <v>425</v>
      </c>
      <c r="B59" t="s">
        <v>2136</v>
      </c>
      <c r="C59" t="s">
        <v>2137</v>
      </c>
      <c r="D59" t="s">
        <v>2135</v>
      </c>
    </row>
    <row r="60" spans="1:4" x14ac:dyDescent="0.25">
      <c r="A60" t="s">
        <v>425</v>
      </c>
      <c r="B60" t="s">
        <v>2197</v>
      </c>
      <c r="C60" t="s">
        <v>2198</v>
      </c>
      <c r="D60" t="s">
        <v>2196</v>
      </c>
    </row>
    <row r="61" spans="1:4" x14ac:dyDescent="0.25">
      <c r="A61" t="s">
        <v>425</v>
      </c>
      <c r="B61" t="s">
        <v>1796</v>
      </c>
      <c r="C61" t="s">
        <v>1797</v>
      </c>
      <c r="D61" t="s">
        <v>1795</v>
      </c>
    </row>
    <row r="62" spans="1:4" x14ac:dyDescent="0.25">
      <c r="A62" t="s">
        <v>425</v>
      </c>
      <c r="B62" t="s">
        <v>1687</v>
      </c>
      <c r="C62" t="s">
        <v>1688</v>
      </c>
      <c r="D62" t="s">
        <v>1686</v>
      </c>
    </row>
    <row r="63" spans="1:4" x14ac:dyDescent="0.25">
      <c r="A63" t="s">
        <v>425</v>
      </c>
      <c r="B63" t="s">
        <v>2252</v>
      </c>
      <c r="C63" t="s">
        <v>2253</v>
      </c>
      <c r="D63" t="s">
        <v>2251</v>
      </c>
    </row>
    <row r="64" spans="1:4" x14ac:dyDescent="0.25">
      <c r="A64" t="s">
        <v>425</v>
      </c>
      <c r="B64" t="s">
        <v>1970</v>
      </c>
      <c r="C64" t="s">
        <v>1971</v>
      </c>
      <c r="D64" t="s">
        <v>1969</v>
      </c>
    </row>
    <row r="65" spans="1:4" x14ac:dyDescent="0.25">
      <c r="A65" t="s">
        <v>425</v>
      </c>
      <c r="B65" t="s">
        <v>971</v>
      </c>
      <c r="C65" t="s">
        <v>972</v>
      </c>
      <c r="D65" t="s">
        <v>970</v>
      </c>
    </row>
    <row r="66" spans="1:4" x14ac:dyDescent="0.25">
      <c r="A66" t="s">
        <v>425</v>
      </c>
      <c r="B66" t="s">
        <v>1567</v>
      </c>
      <c r="C66" t="s">
        <v>1568</v>
      </c>
      <c r="D66" t="s">
        <v>1566</v>
      </c>
    </row>
    <row r="67" spans="1:4" x14ac:dyDescent="0.25">
      <c r="A67" s="49" t="s">
        <v>138</v>
      </c>
      <c r="B67" s="49" t="s">
        <v>2698</v>
      </c>
      <c r="C67" s="49" t="s">
        <v>2699</v>
      </c>
      <c r="D67" s="49" t="s">
        <v>2700</v>
      </c>
    </row>
    <row r="68" spans="1:4" x14ac:dyDescent="0.25">
      <c r="A68" s="49" t="s">
        <v>138</v>
      </c>
      <c r="B68" s="49" t="s">
        <v>2701</v>
      </c>
      <c r="C68" s="49" t="s">
        <v>2702</v>
      </c>
      <c r="D68" s="49" t="s">
        <v>2703</v>
      </c>
    </row>
    <row r="69" spans="1:4" x14ac:dyDescent="0.25">
      <c r="A69" s="49" t="s">
        <v>138</v>
      </c>
      <c r="B69" s="49" t="s">
        <v>607</v>
      </c>
      <c r="C69" s="49" t="s">
        <v>608</v>
      </c>
      <c r="D69" s="49" t="s">
        <v>606</v>
      </c>
    </row>
    <row r="70" spans="1:4" x14ac:dyDescent="0.25">
      <c r="A70" t="s">
        <v>218</v>
      </c>
      <c r="B70" t="s">
        <v>609</v>
      </c>
      <c r="C70" t="s">
        <v>609</v>
      </c>
      <c r="D70" t="s">
        <v>609</v>
      </c>
    </row>
    <row r="71" spans="1:4" x14ac:dyDescent="0.25">
      <c r="A71" t="s">
        <v>218</v>
      </c>
      <c r="B71" t="s">
        <v>717</v>
      </c>
      <c r="C71" t="s">
        <v>717</v>
      </c>
      <c r="D71" t="s">
        <v>716</v>
      </c>
    </row>
    <row r="72" spans="1:4" x14ac:dyDescent="0.25">
      <c r="A72" t="s">
        <v>218</v>
      </c>
      <c r="B72" t="s">
        <v>821</v>
      </c>
      <c r="C72" t="s">
        <v>821</v>
      </c>
      <c r="D72" t="s">
        <v>820</v>
      </c>
    </row>
    <row r="73" spans="1:4" x14ac:dyDescent="0.25">
      <c r="A73" t="s">
        <v>218</v>
      </c>
      <c r="B73" t="s">
        <v>905</v>
      </c>
      <c r="C73" t="s">
        <v>905</v>
      </c>
      <c r="D73" t="s">
        <v>905</v>
      </c>
    </row>
    <row r="74" spans="1:4" x14ac:dyDescent="0.25">
      <c r="A74" t="s">
        <v>218</v>
      </c>
      <c r="B74" t="s">
        <v>1433</v>
      </c>
      <c r="C74" t="s">
        <v>1434</v>
      </c>
      <c r="D74" t="s">
        <v>1432</v>
      </c>
    </row>
    <row r="75" spans="1:4" x14ac:dyDescent="0.25">
      <c r="A75" t="s">
        <v>218</v>
      </c>
      <c r="B75" t="s">
        <v>1038</v>
      </c>
      <c r="C75" t="s">
        <v>1039</v>
      </c>
      <c r="D75" t="s">
        <v>1037</v>
      </c>
    </row>
    <row r="76" spans="1:4" x14ac:dyDescent="0.25">
      <c r="A76" t="s">
        <v>218</v>
      </c>
      <c r="B76" t="s">
        <v>1099</v>
      </c>
      <c r="C76" t="s">
        <v>1099</v>
      </c>
      <c r="D76" t="s">
        <v>1099</v>
      </c>
    </row>
    <row r="77" spans="1:4" x14ac:dyDescent="0.25">
      <c r="A77" t="s">
        <v>218</v>
      </c>
      <c r="B77" t="s">
        <v>1157</v>
      </c>
      <c r="C77" t="s">
        <v>1158</v>
      </c>
      <c r="D77" t="s">
        <v>1156</v>
      </c>
    </row>
    <row r="78" spans="1:4" x14ac:dyDescent="0.25">
      <c r="A78" t="s">
        <v>218</v>
      </c>
      <c r="B78" t="s">
        <v>1215</v>
      </c>
      <c r="C78" t="s">
        <v>1215</v>
      </c>
      <c r="D78" t="s">
        <v>1215</v>
      </c>
    </row>
    <row r="79" spans="1:4" x14ac:dyDescent="0.25">
      <c r="A79" t="s">
        <v>218</v>
      </c>
      <c r="B79" t="s">
        <v>974</v>
      </c>
      <c r="C79" t="s">
        <v>974</v>
      </c>
      <c r="D79" t="s">
        <v>973</v>
      </c>
    </row>
    <row r="80" spans="1:4" x14ac:dyDescent="0.25">
      <c r="A80" t="s">
        <v>218</v>
      </c>
      <c r="B80" t="s">
        <v>1273</v>
      </c>
      <c r="C80" t="s">
        <v>1273</v>
      </c>
      <c r="D80" t="s">
        <v>1272</v>
      </c>
    </row>
    <row r="81" spans="1:4" x14ac:dyDescent="0.25">
      <c r="A81" t="s">
        <v>218</v>
      </c>
      <c r="B81" t="s">
        <v>1331</v>
      </c>
      <c r="C81" t="s">
        <v>1331</v>
      </c>
      <c r="D81" t="s">
        <v>1330</v>
      </c>
    </row>
    <row r="82" spans="1:4" x14ac:dyDescent="0.25">
      <c r="A82" t="s">
        <v>218</v>
      </c>
      <c r="B82" t="s">
        <v>1383</v>
      </c>
      <c r="C82" t="s">
        <v>1383</v>
      </c>
      <c r="D82" t="s">
        <v>1382</v>
      </c>
    </row>
    <row r="83" spans="1:4" x14ac:dyDescent="0.25">
      <c r="A83" s="49" t="s">
        <v>421</v>
      </c>
      <c r="B83" s="49" t="s">
        <v>1528</v>
      </c>
      <c r="C83" s="49" t="s">
        <v>1529</v>
      </c>
      <c r="D83" s="49" t="s">
        <v>1527</v>
      </c>
    </row>
    <row r="84" spans="1:4" x14ac:dyDescent="0.25">
      <c r="A84" s="49" t="s">
        <v>421</v>
      </c>
      <c r="B84" s="49" t="s">
        <v>611</v>
      </c>
      <c r="C84" s="49" t="s">
        <v>612</v>
      </c>
      <c r="D84" s="49" t="s">
        <v>610</v>
      </c>
    </row>
    <row r="85" spans="1:4" x14ac:dyDescent="0.25">
      <c r="A85" s="49" t="s">
        <v>421</v>
      </c>
      <c r="B85" s="49" t="s">
        <v>1484</v>
      </c>
      <c r="C85" s="49" t="s">
        <v>1485</v>
      </c>
      <c r="D85" s="49" t="s">
        <v>1483</v>
      </c>
    </row>
    <row r="86" spans="1:4" x14ac:dyDescent="0.25">
      <c r="A86" s="49" t="s">
        <v>421</v>
      </c>
      <c r="B86" s="49" t="s">
        <v>1436</v>
      </c>
      <c r="C86" s="49" t="s">
        <v>1437</v>
      </c>
      <c r="D86" s="49" t="s">
        <v>1435</v>
      </c>
    </row>
    <row r="87" spans="1:4" x14ac:dyDescent="0.25">
      <c r="A87" s="49" t="s">
        <v>421</v>
      </c>
      <c r="B87" s="49" t="s">
        <v>1609</v>
      </c>
      <c r="C87" s="49" t="s">
        <v>1610</v>
      </c>
      <c r="D87" s="49" t="s">
        <v>1608</v>
      </c>
    </row>
    <row r="88" spans="1:4" x14ac:dyDescent="0.25">
      <c r="A88" s="49" t="s">
        <v>421</v>
      </c>
      <c r="B88" s="49" t="s">
        <v>1690</v>
      </c>
      <c r="C88" s="49" t="s">
        <v>1691</v>
      </c>
      <c r="D88" s="49" t="s">
        <v>1689</v>
      </c>
    </row>
    <row r="89" spans="1:4" x14ac:dyDescent="0.25">
      <c r="A89" s="49" t="s">
        <v>421</v>
      </c>
      <c r="B89" s="49" t="s">
        <v>2414</v>
      </c>
      <c r="C89" s="49" t="s">
        <v>2415</v>
      </c>
      <c r="D89" s="49" t="s">
        <v>2413</v>
      </c>
    </row>
    <row r="90" spans="1:4" x14ac:dyDescent="0.25">
      <c r="A90" s="49" t="s">
        <v>421</v>
      </c>
      <c r="B90" s="49" t="s">
        <v>2386</v>
      </c>
      <c r="C90" s="49" t="s">
        <v>2387</v>
      </c>
      <c r="D90" s="49" t="s">
        <v>2385</v>
      </c>
    </row>
    <row r="91" spans="1:4" x14ac:dyDescent="0.25">
      <c r="A91" s="49" t="s">
        <v>421</v>
      </c>
      <c r="B91" s="49" t="s">
        <v>1922</v>
      </c>
      <c r="C91" s="49" t="s">
        <v>1923</v>
      </c>
      <c r="D91" s="49" t="s">
        <v>1921</v>
      </c>
    </row>
    <row r="92" spans="1:4" x14ac:dyDescent="0.25">
      <c r="A92" s="49" t="s">
        <v>421</v>
      </c>
      <c r="B92" s="49" t="s">
        <v>1947</v>
      </c>
      <c r="C92" s="49" t="s">
        <v>1948</v>
      </c>
      <c r="D92" s="49" t="s">
        <v>1946</v>
      </c>
    </row>
    <row r="93" spans="1:4" x14ac:dyDescent="0.25">
      <c r="A93" s="49" t="s">
        <v>421</v>
      </c>
      <c r="B93" s="49" t="s">
        <v>2304</v>
      </c>
      <c r="C93" s="49" t="s">
        <v>2305</v>
      </c>
      <c r="D93" s="49" t="s">
        <v>2303</v>
      </c>
    </row>
    <row r="94" spans="1:4" x14ac:dyDescent="0.25">
      <c r="A94" s="49" t="s">
        <v>421</v>
      </c>
      <c r="B94" s="49" t="s">
        <v>2374</v>
      </c>
      <c r="C94" s="49" t="s">
        <v>2375</v>
      </c>
      <c r="D94" s="49" t="s">
        <v>2373</v>
      </c>
    </row>
    <row r="95" spans="1:4" x14ac:dyDescent="0.25">
      <c r="A95" s="49" t="s">
        <v>421</v>
      </c>
      <c r="B95" s="49" t="s">
        <v>2347</v>
      </c>
      <c r="C95" s="49" t="s">
        <v>2348</v>
      </c>
      <c r="D95" s="49" t="s">
        <v>2346</v>
      </c>
    </row>
    <row r="96" spans="1:4" x14ac:dyDescent="0.25">
      <c r="A96" s="49" t="s">
        <v>421</v>
      </c>
      <c r="B96" s="49" t="s">
        <v>2255</v>
      </c>
      <c r="C96" s="49" t="s">
        <v>2256</v>
      </c>
      <c r="D96" s="49" t="s">
        <v>2254</v>
      </c>
    </row>
    <row r="97" spans="1:4" x14ac:dyDescent="0.25">
      <c r="A97" s="49" t="s">
        <v>421</v>
      </c>
      <c r="B97" s="49" t="s">
        <v>2271</v>
      </c>
      <c r="C97" s="49" t="s">
        <v>2272</v>
      </c>
      <c r="D97" s="49" t="s">
        <v>2270</v>
      </c>
    </row>
    <row r="98" spans="1:4" x14ac:dyDescent="0.25">
      <c r="A98" s="49" t="s">
        <v>421</v>
      </c>
      <c r="B98" s="49" t="s">
        <v>907</v>
      </c>
      <c r="C98" s="49" t="s">
        <v>908</v>
      </c>
      <c r="D98" s="49" t="s">
        <v>906</v>
      </c>
    </row>
    <row r="99" spans="1:4" x14ac:dyDescent="0.25">
      <c r="A99" s="49" t="s">
        <v>421</v>
      </c>
      <c r="B99" s="49" t="s">
        <v>976</v>
      </c>
      <c r="C99" s="49" t="s">
        <v>977</v>
      </c>
      <c r="D99" s="49" t="s">
        <v>975</v>
      </c>
    </row>
    <row r="100" spans="1:4" x14ac:dyDescent="0.25">
      <c r="A100" s="49" t="s">
        <v>421</v>
      </c>
      <c r="B100" s="49" t="s">
        <v>1041</v>
      </c>
      <c r="C100" s="49" t="s">
        <v>1042</v>
      </c>
      <c r="D100" s="49" t="s">
        <v>1040</v>
      </c>
    </row>
    <row r="101" spans="1:4" x14ac:dyDescent="0.25">
      <c r="A101" s="49" t="s">
        <v>421</v>
      </c>
      <c r="B101" s="49" t="s">
        <v>1894</v>
      </c>
      <c r="C101" s="49" t="s">
        <v>1895</v>
      </c>
      <c r="D101" s="49" t="s">
        <v>1893</v>
      </c>
    </row>
    <row r="102" spans="1:4" x14ac:dyDescent="0.25">
      <c r="A102" s="49" t="s">
        <v>421</v>
      </c>
      <c r="B102" s="49" t="s">
        <v>1864</v>
      </c>
      <c r="C102" s="49" t="s">
        <v>1865</v>
      </c>
      <c r="D102" s="49" t="s">
        <v>1863</v>
      </c>
    </row>
    <row r="103" spans="1:4" x14ac:dyDescent="0.25">
      <c r="A103" s="49" t="s">
        <v>421</v>
      </c>
      <c r="B103" s="49" t="s">
        <v>1831</v>
      </c>
      <c r="C103" s="49" t="s">
        <v>1832</v>
      </c>
      <c r="D103" s="49" t="s">
        <v>1830</v>
      </c>
    </row>
    <row r="104" spans="1:4" x14ac:dyDescent="0.25">
      <c r="A104" s="49" t="s">
        <v>421</v>
      </c>
      <c r="B104" s="49" t="s">
        <v>1275</v>
      </c>
      <c r="C104" s="49" t="s">
        <v>1276</v>
      </c>
      <c r="D104" s="49" t="s">
        <v>1274</v>
      </c>
    </row>
    <row r="105" spans="1:4" x14ac:dyDescent="0.25">
      <c r="A105" s="49" t="s">
        <v>421</v>
      </c>
      <c r="B105" s="49" t="s">
        <v>1160</v>
      </c>
      <c r="C105" s="49" t="s">
        <v>1161</v>
      </c>
      <c r="D105" s="49" t="s">
        <v>1159</v>
      </c>
    </row>
    <row r="106" spans="1:4" x14ac:dyDescent="0.25">
      <c r="A106" s="49" t="s">
        <v>421</v>
      </c>
      <c r="B106" s="49" t="s">
        <v>1101</v>
      </c>
      <c r="C106" s="49" t="s">
        <v>1102</v>
      </c>
      <c r="D106" s="49" t="s">
        <v>1100</v>
      </c>
    </row>
    <row r="107" spans="1:4" x14ac:dyDescent="0.25">
      <c r="A107" s="49" t="s">
        <v>421</v>
      </c>
      <c r="B107" s="49" t="s">
        <v>1217</v>
      </c>
      <c r="C107" s="49" t="s">
        <v>1218</v>
      </c>
      <c r="D107" s="49" t="s">
        <v>1216</v>
      </c>
    </row>
    <row r="108" spans="1:4" x14ac:dyDescent="0.25">
      <c r="A108" s="49" t="s">
        <v>421</v>
      </c>
      <c r="B108" s="49" t="s">
        <v>2333</v>
      </c>
      <c r="C108" s="49" t="s">
        <v>2334</v>
      </c>
      <c r="D108" s="49" t="s">
        <v>2332</v>
      </c>
    </row>
    <row r="109" spans="1:4" x14ac:dyDescent="0.25">
      <c r="A109" s="49" t="s">
        <v>421</v>
      </c>
      <c r="B109" s="49" t="s">
        <v>823</v>
      </c>
      <c r="C109" s="49" t="s">
        <v>824</v>
      </c>
      <c r="D109" s="49" t="s">
        <v>822</v>
      </c>
    </row>
    <row r="110" spans="1:4" x14ac:dyDescent="0.25">
      <c r="A110" s="49" t="s">
        <v>421</v>
      </c>
      <c r="B110" s="49" t="s">
        <v>2360</v>
      </c>
      <c r="C110" s="49" t="s">
        <v>2361</v>
      </c>
      <c r="D110" s="49" t="s">
        <v>2359</v>
      </c>
    </row>
    <row r="111" spans="1:4" x14ac:dyDescent="0.25">
      <c r="A111" s="49" t="s">
        <v>421</v>
      </c>
      <c r="B111" s="49" t="s">
        <v>1728</v>
      </c>
      <c r="C111" s="49" t="s">
        <v>1729</v>
      </c>
      <c r="D111" s="49" t="s">
        <v>1727</v>
      </c>
    </row>
    <row r="112" spans="1:4" x14ac:dyDescent="0.25">
      <c r="A112" s="49" t="s">
        <v>421</v>
      </c>
      <c r="B112" s="49" t="s">
        <v>1762</v>
      </c>
      <c r="C112" s="49" t="s">
        <v>1763</v>
      </c>
      <c r="D112" s="49" t="s">
        <v>1761</v>
      </c>
    </row>
    <row r="113" spans="1:4" x14ac:dyDescent="0.25">
      <c r="A113" s="49" t="s">
        <v>421</v>
      </c>
      <c r="B113" s="49" t="s">
        <v>2400</v>
      </c>
      <c r="C113" s="49" t="s">
        <v>2401</v>
      </c>
      <c r="D113" s="49" t="s">
        <v>2399</v>
      </c>
    </row>
    <row r="114" spans="1:4" x14ac:dyDescent="0.25">
      <c r="A114" s="49" t="s">
        <v>421</v>
      </c>
      <c r="B114" s="49" t="s">
        <v>719</v>
      </c>
      <c r="C114" s="49" t="s">
        <v>720</v>
      </c>
      <c r="D114" s="49" t="s">
        <v>718</v>
      </c>
    </row>
    <row r="115" spans="1:4" x14ac:dyDescent="0.25">
      <c r="A115" s="49" t="s">
        <v>421</v>
      </c>
      <c r="B115" s="49" t="s">
        <v>1333</v>
      </c>
      <c r="C115" s="49" t="s">
        <v>1334</v>
      </c>
      <c r="D115" s="49" t="s">
        <v>1332</v>
      </c>
    </row>
    <row r="116" spans="1:4" x14ac:dyDescent="0.25">
      <c r="A116" s="49" t="s">
        <v>421</v>
      </c>
      <c r="B116" s="49" t="s">
        <v>1799</v>
      </c>
      <c r="C116" s="49" t="s">
        <v>1800</v>
      </c>
      <c r="D116" s="49" t="s">
        <v>1798</v>
      </c>
    </row>
    <row r="117" spans="1:4" x14ac:dyDescent="0.25">
      <c r="A117" s="49" t="s">
        <v>421</v>
      </c>
      <c r="B117" s="49" t="s">
        <v>1570</v>
      </c>
      <c r="C117" s="49" t="s">
        <v>1571</v>
      </c>
      <c r="D117" s="49" t="s">
        <v>1569</v>
      </c>
    </row>
    <row r="118" spans="1:4" x14ac:dyDescent="0.25">
      <c r="A118" s="49" t="s">
        <v>421</v>
      </c>
      <c r="B118" s="49" t="s">
        <v>1649</v>
      </c>
      <c r="C118" s="49" t="s">
        <v>1650</v>
      </c>
      <c r="D118" s="49" t="s">
        <v>1648</v>
      </c>
    </row>
    <row r="119" spans="1:4" x14ac:dyDescent="0.25">
      <c r="A119" s="49" t="s">
        <v>421</v>
      </c>
      <c r="B119" s="49" t="s">
        <v>2319</v>
      </c>
      <c r="C119" s="49" t="s">
        <v>2320</v>
      </c>
      <c r="D119" s="49" t="s">
        <v>2318</v>
      </c>
    </row>
    <row r="120" spans="1:4" x14ac:dyDescent="0.25">
      <c r="A120" s="49" t="s">
        <v>421</v>
      </c>
      <c r="B120" s="49" t="s">
        <v>2288</v>
      </c>
      <c r="C120" s="49" t="s">
        <v>2289</v>
      </c>
      <c r="D120" s="49" t="s">
        <v>2287</v>
      </c>
    </row>
    <row r="121" spans="1:4" x14ac:dyDescent="0.25">
      <c r="A121" s="49" t="s">
        <v>421</v>
      </c>
      <c r="B121" s="49" t="s">
        <v>1385</v>
      </c>
      <c r="C121" s="49" t="s">
        <v>1386</v>
      </c>
      <c r="D121" s="49" t="s">
        <v>1384</v>
      </c>
    </row>
    <row r="122" spans="1:4" x14ac:dyDescent="0.25">
      <c r="A122" s="49" t="s">
        <v>421</v>
      </c>
      <c r="B122" s="49" t="s">
        <v>2427</v>
      </c>
      <c r="C122" s="49" t="s">
        <v>2428</v>
      </c>
      <c r="D122" s="49" t="s">
        <v>2426</v>
      </c>
    </row>
    <row r="123" spans="1:4" x14ac:dyDescent="0.25">
      <c r="A123" s="49" t="s">
        <v>421</v>
      </c>
      <c r="B123" s="49" t="s">
        <v>2180</v>
      </c>
      <c r="C123" s="49" t="s">
        <v>2181</v>
      </c>
      <c r="D123" s="49" t="s">
        <v>2179</v>
      </c>
    </row>
    <row r="124" spans="1:4" x14ac:dyDescent="0.25">
      <c r="A124" s="49" t="s">
        <v>421</v>
      </c>
      <c r="B124" s="49" t="s">
        <v>2200</v>
      </c>
      <c r="C124" s="49" t="s">
        <v>2201</v>
      </c>
      <c r="D124" s="49" t="s">
        <v>2199</v>
      </c>
    </row>
    <row r="125" spans="1:4" x14ac:dyDescent="0.25">
      <c r="A125" s="49" t="s">
        <v>421</v>
      </c>
      <c r="B125" s="49" t="s">
        <v>2161</v>
      </c>
      <c r="C125" s="49" t="s">
        <v>2162</v>
      </c>
      <c r="D125" s="49" t="s">
        <v>2160</v>
      </c>
    </row>
    <row r="126" spans="1:4" x14ac:dyDescent="0.25">
      <c r="A126" s="49" t="s">
        <v>421</v>
      </c>
      <c r="B126" s="49" t="s">
        <v>1998</v>
      </c>
      <c r="C126" s="49" t="s">
        <v>1999</v>
      </c>
      <c r="D126" s="49" t="s">
        <v>1997</v>
      </c>
    </row>
    <row r="127" spans="1:4" x14ac:dyDescent="0.25">
      <c r="A127" s="49" t="s">
        <v>421</v>
      </c>
      <c r="B127" s="49" t="s">
        <v>1973</v>
      </c>
      <c r="C127" s="49" t="s">
        <v>1974</v>
      </c>
      <c r="D127" s="49" t="s">
        <v>1972</v>
      </c>
    </row>
    <row r="128" spans="1:4" x14ac:dyDescent="0.25">
      <c r="A128" s="49" t="s">
        <v>421</v>
      </c>
      <c r="B128" s="49" t="s">
        <v>2070</v>
      </c>
      <c r="C128" s="49" t="s">
        <v>2071</v>
      </c>
      <c r="D128" s="49" t="s">
        <v>2069</v>
      </c>
    </row>
    <row r="129" spans="1:4" x14ac:dyDescent="0.25">
      <c r="A129" s="49" t="s">
        <v>421</v>
      </c>
      <c r="B129" s="49" t="s">
        <v>2023</v>
      </c>
      <c r="C129" s="49" t="s">
        <v>2024</v>
      </c>
      <c r="D129" s="49" t="s">
        <v>2022</v>
      </c>
    </row>
    <row r="130" spans="1:4" x14ac:dyDescent="0.25">
      <c r="A130" s="49" t="s">
        <v>421</v>
      </c>
      <c r="B130" s="49" t="s">
        <v>2115</v>
      </c>
      <c r="C130" s="49" t="s">
        <v>2116</v>
      </c>
      <c r="D130" s="49" t="s">
        <v>2114</v>
      </c>
    </row>
    <row r="131" spans="1:4" x14ac:dyDescent="0.25">
      <c r="A131" s="49" t="s">
        <v>421</v>
      </c>
      <c r="B131" s="49" t="s">
        <v>2139</v>
      </c>
      <c r="C131" s="49" t="s">
        <v>2140</v>
      </c>
      <c r="D131" s="49" t="s">
        <v>2138</v>
      </c>
    </row>
    <row r="132" spans="1:4" x14ac:dyDescent="0.25">
      <c r="A132" s="49" t="s">
        <v>421</v>
      </c>
      <c r="B132" s="49" t="s">
        <v>2093</v>
      </c>
      <c r="C132" s="49" t="s">
        <v>2050</v>
      </c>
      <c r="D132" s="49" t="s">
        <v>2092</v>
      </c>
    </row>
    <row r="133" spans="1:4" x14ac:dyDescent="0.25">
      <c r="A133" s="49" t="s">
        <v>421</v>
      </c>
      <c r="B133" s="49" t="s">
        <v>2049</v>
      </c>
      <c r="C133" s="49" t="s">
        <v>2050</v>
      </c>
      <c r="D133" s="49" t="s">
        <v>2048</v>
      </c>
    </row>
    <row r="134" spans="1:4" x14ac:dyDescent="0.25">
      <c r="A134" s="49" t="s">
        <v>421</v>
      </c>
      <c r="B134" s="49" t="s">
        <v>2237</v>
      </c>
      <c r="C134" s="49" t="s">
        <v>2238</v>
      </c>
      <c r="D134" s="49" t="s">
        <v>2236</v>
      </c>
    </row>
    <row r="135" spans="1:4" x14ac:dyDescent="0.25">
      <c r="A135" s="49" t="s">
        <v>421</v>
      </c>
      <c r="B135" s="49" t="s">
        <v>2218</v>
      </c>
      <c r="C135" s="49" t="s">
        <v>2219</v>
      </c>
      <c r="D135" s="49" t="s">
        <v>2217</v>
      </c>
    </row>
    <row r="136" spans="1:4" x14ac:dyDescent="0.25">
      <c r="A136" t="s">
        <v>421</v>
      </c>
      <c r="B136" t="s">
        <v>633</v>
      </c>
      <c r="C136" t="s">
        <v>633</v>
      </c>
      <c r="D136" t="s">
        <v>633</v>
      </c>
    </row>
    <row r="137" spans="1:4" x14ac:dyDescent="0.25">
      <c r="A137" s="49" t="s">
        <v>250</v>
      </c>
      <c r="B137" s="49" t="s">
        <v>614</v>
      </c>
      <c r="C137" s="49" t="s">
        <v>615</v>
      </c>
      <c r="D137" s="49" t="s">
        <v>613</v>
      </c>
    </row>
    <row r="138" spans="1:4" x14ac:dyDescent="0.25">
      <c r="A138" s="49" t="s">
        <v>250</v>
      </c>
      <c r="B138" s="49" t="s">
        <v>722</v>
      </c>
      <c r="C138" s="49" t="s">
        <v>723</v>
      </c>
      <c r="D138" s="49" t="s">
        <v>721</v>
      </c>
    </row>
    <row r="139" spans="1:4" x14ac:dyDescent="0.25">
      <c r="A139" s="49" t="s">
        <v>250</v>
      </c>
      <c r="B139" s="49" t="s">
        <v>826</v>
      </c>
      <c r="C139" s="49" t="s">
        <v>827</v>
      </c>
      <c r="D139" s="49" t="s">
        <v>825</v>
      </c>
    </row>
    <row r="140" spans="1:4" x14ac:dyDescent="0.25">
      <c r="A140" s="49" t="s">
        <v>250</v>
      </c>
      <c r="B140" s="49" t="s">
        <v>910</v>
      </c>
      <c r="C140" s="49" t="s">
        <v>911</v>
      </c>
      <c r="D140" s="49" t="s">
        <v>909</v>
      </c>
    </row>
    <row r="141" spans="1:4" x14ac:dyDescent="0.25">
      <c r="A141" s="49" t="s">
        <v>250</v>
      </c>
      <c r="B141" s="49" t="s">
        <v>979</v>
      </c>
      <c r="C141" s="49" t="s">
        <v>980</v>
      </c>
      <c r="D141" s="49" t="s">
        <v>978</v>
      </c>
    </row>
    <row r="142" spans="1:4" x14ac:dyDescent="0.25">
      <c r="A142" s="49" t="s">
        <v>250</v>
      </c>
      <c r="B142" s="49" t="s">
        <v>1044</v>
      </c>
      <c r="C142" s="49" t="s">
        <v>1045</v>
      </c>
      <c r="D142" s="49" t="s">
        <v>1043</v>
      </c>
    </row>
    <row r="143" spans="1:4" x14ac:dyDescent="0.25">
      <c r="A143" s="49" t="s">
        <v>250</v>
      </c>
      <c r="B143" s="49" t="s">
        <v>1104</v>
      </c>
      <c r="C143" s="49" t="s">
        <v>1105</v>
      </c>
      <c r="D143" s="49" t="s">
        <v>1103</v>
      </c>
    </row>
    <row r="144" spans="1:4" x14ac:dyDescent="0.25">
      <c r="A144" s="49" t="s">
        <v>250</v>
      </c>
      <c r="B144" s="49" t="s">
        <v>1163</v>
      </c>
      <c r="C144" s="49" t="s">
        <v>1164</v>
      </c>
      <c r="D144" s="49" t="s">
        <v>1162</v>
      </c>
    </row>
    <row r="145" spans="1:4" x14ac:dyDescent="0.25">
      <c r="A145" s="49" t="s">
        <v>250</v>
      </c>
      <c r="B145" s="49" t="s">
        <v>1220</v>
      </c>
      <c r="C145" s="49" t="s">
        <v>1221</v>
      </c>
      <c r="D145" s="49" t="s">
        <v>1219</v>
      </c>
    </row>
    <row r="146" spans="1:4" x14ac:dyDescent="0.25">
      <c r="A146" s="49" t="s">
        <v>250</v>
      </c>
      <c r="B146" s="49" t="s">
        <v>1278</v>
      </c>
      <c r="C146" s="49" t="s">
        <v>1279</v>
      </c>
      <c r="D146" s="49" t="s">
        <v>1277</v>
      </c>
    </row>
    <row r="147" spans="1:4" x14ac:dyDescent="0.25">
      <c r="A147" s="49" t="s">
        <v>250</v>
      </c>
      <c r="B147" s="49" t="s">
        <v>1336</v>
      </c>
      <c r="C147" s="49" t="s">
        <v>1337</v>
      </c>
      <c r="D147" s="49" t="s">
        <v>1335</v>
      </c>
    </row>
    <row r="148" spans="1:4" x14ac:dyDescent="0.25">
      <c r="A148" s="49" t="s">
        <v>250</v>
      </c>
      <c r="B148" s="49" t="s">
        <v>1388</v>
      </c>
      <c r="C148" s="49" t="s">
        <v>1389</v>
      </c>
      <c r="D148" s="49" t="s">
        <v>1387</v>
      </c>
    </row>
    <row r="149" spans="1:4" x14ac:dyDescent="0.25">
      <c r="A149" s="49" t="s">
        <v>250</v>
      </c>
      <c r="B149" s="49" t="s">
        <v>1439</v>
      </c>
      <c r="C149" s="49" t="s">
        <v>1440</v>
      </c>
      <c r="D149" s="49" t="s">
        <v>1438</v>
      </c>
    </row>
    <row r="150" spans="1:4" x14ac:dyDescent="0.25">
      <c r="A150" s="49" t="s">
        <v>250</v>
      </c>
      <c r="B150" s="49" t="s">
        <v>1487</v>
      </c>
      <c r="C150" s="49" t="s">
        <v>1488</v>
      </c>
      <c r="D150" s="49" t="s">
        <v>1486</v>
      </c>
    </row>
    <row r="151" spans="1:4" x14ac:dyDescent="0.25">
      <c r="A151" s="49" t="s">
        <v>250</v>
      </c>
      <c r="B151" s="49" t="s">
        <v>1531</v>
      </c>
      <c r="C151" s="49" t="s">
        <v>1532</v>
      </c>
      <c r="D151" s="49" t="s">
        <v>1530</v>
      </c>
    </row>
    <row r="152" spans="1:4" x14ac:dyDescent="0.25">
      <c r="A152" s="49" t="s">
        <v>250</v>
      </c>
      <c r="B152" s="49" t="s">
        <v>1573</v>
      </c>
      <c r="C152" s="49" t="s">
        <v>1574</v>
      </c>
      <c r="D152" s="49" t="s">
        <v>1572</v>
      </c>
    </row>
    <row r="153" spans="1:4" x14ac:dyDescent="0.25">
      <c r="A153" s="49" t="s">
        <v>250</v>
      </c>
      <c r="B153" s="49" t="s">
        <v>1612</v>
      </c>
      <c r="C153" s="49" t="s">
        <v>1613</v>
      </c>
      <c r="D153" s="49" t="s">
        <v>1611</v>
      </c>
    </row>
    <row r="154" spans="1:4" x14ac:dyDescent="0.25">
      <c r="A154" s="49" t="s">
        <v>250</v>
      </c>
      <c r="B154" s="49" t="s">
        <v>1652</v>
      </c>
      <c r="C154" s="49" t="s">
        <v>1653</v>
      </c>
      <c r="D154" s="49" t="s">
        <v>1651</v>
      </c>
    </row>
    <row r="155" spans="1:4" x14ac:dyDescent="0.25">
      <c r="A155" s="49" t="s">
        <v>250</v>
      </c>
      <c r="B155" s="49" t="s">
        <v>1693</v>
      </c>
      <c r="C155" s="49" t="s">
        <v>1694</v>
      </c>
      <c r="D155" s="49" t="s">
        <v>1692</v>
      </c>
    </row>
    <row r="156" spans="1:4" x14ac:dyDescent="0.25">
      <c r="A156" s="49" t="s">
        <v>250</v>
      </c>
      <c r="B156" s="49" t="s">
        <v>1731</v>
      </c>
      <c r="C156" s="49" t="s">
        <v>1732</v>
      </c>
      <c r="D156" s="49" t="s">
        <v>1730</v>
      </c>
    </row>
    <row r="157" spans="1:4" x14ac:dyDescent="0.25">
      <c r="A157" s="49" t="s">
        <v>250</v>
      </c>
      <c r="B157" s="49" t="s">
        <v>1765</v>
      </c>
      <c r="C157" s="49" t="s">
        <v>1766</v>
      </c>
      <c r="D157" s="49" t="s">
        <v>1764</v>
      </c>
    </row>
    <row r="158" spans="1:4" x14ac:dyDescent="0.25">
      <c r="A158" s="49" t="s">
        <v>250</v>
      </c>
      <c r="B158" s="49" t="s">
        <v>1802</v>
      </c>
      <c r="C158" s="49" t="s">
        <v>1803</v>
      </c>
      <c r="D158" s="49" t="s">
        <v>1801</v>
      </c>
    </row>
    <row r="159" spans="1:4" x14ac:dyDescent="0.25">
      <c r="A159" s="49" t="s">
        <v>250</v>
      </c>
      <c r="B159" s="49" t="s">
        <v>1834</v>
      </c>
      <c r="C159" s="49" t="s">
        <v>1835</v>
      </c>
      <c r="D159" s="49" t="s">
        <v>1833</v>
      </c>
    </row>
    <row r="160" spans="1:4" x14ac:dyDescent="0.25">
      <c r="A160" s="49" t="s">
        <v>250</v>
      </c>
      <c r="B160" s="49" t="s">
        <v>1867</v>
      </c>
      <c r="C160" s="49" t="s">
        <v>1868</v>
      </c>
      <c r="D160" s="49" t="s">
        <v>1866</v>
      </c>
    </row>
    <row r="161" spans="1:4" x14ac:dyDescent="0.25">
      <c r="A161" s="49" t="s">
        <v>250</v>
      </c>
      <c r="B161" s="49" t="s">
        <v>1897</v>
      </c>
      <c r="C161" s="49" t="s">
        <v>1898</v>
      </c>
      <c r="D161" s="49" t="s">
        <v>1896</v>
      </c>
    </row>
    <row r="162" spans="1:4" x14ac:dyDescent="0.25">
      <c r="A162" s="49" t="s">
        <v>250</v>
      </c>
      <c r="B162" s="49" t="s">
        <v>1925</v>
      </c>
      <c r="C162" s="49" t="s">
        <v>1926</v>
      </c>
      <c r="D162" s="49" t="s">
        <v>1924</v>
      </c>
    </row>
    <row r="163" spans="1:4" x14ac:dyDescent="0.25">
      <c r="A163" s="49" t="s">
        <v>250</v>
      </c>
      <c r="B163" s="49" t="s">
        <v>1950</v>
      </c>
      <c r="C163" s="49" t="s">
        <v>1951</v>
      </c>
      <c r="D163" s="49" t="s">
        <v>1949</v>
      </c>
    </row>
    <row r="164" spans="1:4" x14ac:dyDescent="0.25">
      <c r="A164" s="49" t="s">
        <v>250</v>
      </c>
      <c r="B164" s="49" t="s">
        <v>1976</v>
      </c>
      <c r="C164" s="49" t="s">
        <v>1977</v>
      </c>
      <c r="D164" s="49" t="s">
        <v>1975</v>
      </c>
    </row>
    <row r="165" spans="1:4" x14ac:dyDescent="0.25">
      <c r="A165" s="49" t="s">
        <v>250</v>
      </c>
      <c r="B165" s="49" t="s">
        <v>2001</v>
      </c>
      <c r="C165" s="49" t="s">
        <v>2002</v>
      </c>
      <c r="D165" s="49" t="s">
        <v>2000</v>
      </c>
    </row>
    <row r="166" spans="1:4" x14ac:dyDescent="0.25">
      <c r="A166" s="49" t="s">
        <v>250</v>
      </c>
      <c r="B166" s="49" t="s">
        <v>2026</v>
      </c>
      <c r="C166" s="49" t="s">
        <v>2027</v>
      </c>
      <c r="D166" s="49" t="s">
        <v>2025</v>
      </c>
    </row>
    <row r="167" spans="1:4" x14ac:dyDescent="0.25">
      <c r="A167" s="49" t="s">
        <v>250</v>
      </c>
      <c r="B167" s="49" t="s">
        <v>2052</v>
      </c>
      <c r="C167" s="49" t="s">
        <v>2053</v>
      </c>
      <c r="D167" s="49" t="s">
        <v>2051</v>
      </c>
    </row>
    <row r="168" spans="1:4" x14ac:dyDescent="0.25">
      <c r="A168" s="49" t="s">
        <v>250</v>
      </c>
      <c r="B168" s="49" t="s">
        <v>2073</v>
      </c>
      <c r="C168" s="49" t="s">
        <v>2074</v>
      </c>
      <c r="D168" s="49" t="s">
        <v>2072</v>
      </c>
    </row>
    <row r="169" spans="1:4" x14ac:dyDescent="0.25">
      <c r="A169" s="49" t="s">
        <v>250</v>
      </c>
      <c r="B169" s="49" t="s">
        <v>2095</v>
      </c>
      <c r="C169" s="49" t="s">
        <v>2096</v>
      </c>
      <c r="D169" s="49" t="s">
        <v>2094</v>
      </c>
    </row>
    <row r="170" spans="1:4" x14ac:dyDescent="0.25">
      <c r="A170" s="49" t="s">
        <v>250</v>
      </c>
      <c r="B170" s="49" t="s">
        <v>2118</v>
      </c>
      <c r="C170" s="49" t="s">
        <v>2119</v>
      </c>
      <c r="D170" s="49" t="s">
        <v>2117</v>
      </c>
    </row>
    <row r="171" spans="1:4" x14ac:dyDescent="0.25">
      <c r="A171" s="49" t="s">
        <v>250</v>
      </c>
      <c r="B171" s="49" t="s">
        <v>2142</v>
      </c>
      <c r="C171" s="49" t="s">
        <v>2143</v>
      </c>
      <c r="D171" s="49" t="s">
        <v>2141</v>
      </c>
    </row>
    <row r="172" spans="1:4" x14ac:dyDescent="0.25">
      <c r="A172" s="49" t="s">
        <v>250</v>
      </c>
      <c r="B172" s="49" t="s">
        <v>2164</v>
      </c>
      <c r="C172" s="49" t="s">
        <v>2165</v>
      </c>
      <c r="D172" s="49" t="s">
        <v>2163</v>
      </c>
    </row>
    <row r="173" spans="1:4" x14ac:dyDescent="0.25">
      <c r="A173" s="49" t="s">
        <v>250</v>
      </c>
      <c r="B173" s="49" t="s">
        <v>2183</v>
      </c>
      <c r="C173" s="49" t="s">
        <v>2184</v>
      </c>
      <c r="D173" s="49" t="s">
        <v>2182</v>
      </c>
    </row>
    <row r="174" spans="1:4" x14ac:dyDescent="0.25">
      <c r="A174" s="49" t="s">
        <v>250</v>
      </c>
      <c r="B174" s="49" t="s">
        <v>2203</v>
      </c>
      <c r="C174" s="49" t="s">
        <v>2204</v>
      </c>
      <c r="D174" s="49" t="s">
        <v>2202</v>
      </c>
    </row>
    <row r="175" spans="1:4" x14ac:dyDescent="0.25">
      <c r="A175" s="49" t="s">
        <v>250</v>
      </c>
      <c r="B175" s="49" t="s">
        <v>2221</v>
      </c>
      <c r="C175" s="49" t="s">
        <v>2222</v>
      </c>
      <c r="D175" s="49" t="s">
        <v>2220</v>
      </c>
    </row>
    <row r="176" spans="1:4" x14ac:dyDescent="0.25">
      <c r="A176" s="49" t="s">
        <v>250</v>
      </c>
      <c r="B176" s="49" t="s">
        <v>2240</v>
      </c>
      <c r="C176" s="49" t="s">
        <v>2241</v>
      </c>
      <c r="D176" s="49" t="s">
        <v>2239</v>
      </c>
    </row>
    <row r="177" spans="1:4" x14ac:dyDescent="0.25">
      <c r="A177" s="49" t="s">
        <v>250</v>
      </c>
      <c r="B177" s="49" t="s">
        <v>2258</v>
      </c>
      <c r="C177" s="49" t="s">
        <v>2259</v>
      </c>
      <c r="D177" s="49" t="s">
        <v>2257</v>
      </c>
    </row>
    <row r="178" spans="1:4" x14ac:dyDescent="0.25">
      <c r="A178" s="49" t="s">
        <v>250</v>
      </c>
      <c r="B178" s="49" t="s">
        <v>2274</v>
      </c>
      <c r="C178" s="49" t="s">
        <v>2275</v>
      </c>
      <c r="D178" s="49" t="s">
        <v>2273</v>
      </c>
    </row>
    <row r="179" spans="1:4" x14ac:dyDescent="0.25">
      <c r="A179" s="49" t="s">
        <v>250</v>
      </c>
      <c r="B179" s="49" t="s">
        <v>2291</v>
      </c>
      <c r="C179" s="49" t="s">
        <v>2292</v>
      </c>
      <c r="D179" s="49" t="s">
        <v>2290</v>
      </c>
    </row>
    <row r="180" spans="1:4" x14ac:dyDescent="0.25">
      <c r="A180" s="49" t="s">
        <v>250</v>
      </c>
      <c r="B180" s="49" t="s">
        <v>2307</v>
      </c>
      <c r="C180" s="49" t="s">
        <v>2308</v>
      </c>
      <c r="D180" s="49" t="s">
        <v>2306</v>
      </c>
    </row>
    <row r="181" spans="1:4" x14ac:dyDescent="0.25">
      <c r="A181" s="49" t="s">
        <v>250</v>
      </c>
      <c r="B181" s="49" t="s">
        <v>2322</v>
      </c>
      <c r="C181" s="49" t="s">
        <v>2323</v>
      </c>
      <c r="D181" s="49" t="s">
        <v>2321</v>
      </c>
    </row>
    <row r="182" spans="1:4" x14ac:dyDescent="0.25">
      <c r="A182" s="49" t="s">
        <v>250</v>
      </c>
      <c r="B182" s="49" t="s">
        <v>2336</v>
      </c>
      <c r="C182" s="49" t="s">
        <v>2337</v>
      </c>
      <c r="D182" s="49" t="s">
        <v>2335</v>
      </c>
    </row>
    <row r="183" spans="1:4" x14ac:dyDescent="0.25">
      <c r="A183" s="49" t="s">
        <v>250</v>
      </c>
      <c r="B183" s="49" t="s">
        <v>2350</v>
      </c>
      <c r="C183" s="49" t="s">
        <v>2351</v>
      </c>
      <c r="D183" s="49" t="s">
        <v>2349</v>
      </c>
    </row>
    <row r="184" spans="1:4" x14ac:dyDescent="0.25">
      <c r="A184" s="49" t="s">
        <v>250</v>
      </c>
      <c r="B184" s="49" t="s">
        <v>2363</v>
      </c>
      <c r="C184" s="49" t="s">
        <v>2364</v>
      </c>
      <c r="D184" s="49" t="s">
        <v>2362</v>
      </c>
    </row>
    <row r="185" spans="1:4" x14ac:dyDescent="0.25">
      <c r="A185" s="49" t="s">
        <v>250</v>
      </c>
      <c r="B185" s="49" t="s">
        <v>2376</v>
      </c>
      <c r="C185" s="49" t="s">
        <v>2377</v>
      </c>
      <c r="D185" s="49" t="s">
        <v>1321</v>
      </c>
    </row>
    <row r="186" spans="1:4" x14ac:dyDescent="0.25">
      <c r="A186" s="49" t="s">
        <v>250</v>
      </c>
      <c r="B186" s="49" t="s">
        <v>2389</v>
      </c>
      <c r="C186" s="49" t="s">
        <v>2390</v>
      </c>
      <c r="D186" s="49" t="s">
        <v>2388</v>
      </c>
    </row>
    <row r="187" spans="1:4" x14ac:dyDescent="0.25">
      <c r="A187" s="49" t="s">
        <v>250</v>
      </c>
      <c r="B187" s="49" t="s">
        <v>2403</v>
      </c>
      <c r="C187" s="49" t="s">
        <v>2404</v>
      </c>
      <c r="D187" s="49" t="s">
        <v>2402</v>
      </c>
    </row>
    <row r="188" spans="1:4" x14ac:dyDescent="0.25">
      <c r="A188" s="49" t="s">
        <v>250</v>
      </c>
      <c r="B188" s="49" t="s">
        <v>2416</v>
      </c>
      <c r="C188" s="49" t="s">
        <v>2417</v>
      </c>
      <c r="D188" s="49" t="s">
        <v>1373</v>
      </c>
    </row>
    <row r="189" spans="1:4" x14ac:dyDescent="0.25">
      <c r="A189" s="49" t="s">
        <v>250</v>
      </c>
      <c r="B189" s="49" t="s">
        <v>2429</v>
      </c>
      <c r="C189" s="49" t="s">
        <v>2430</v>
      </c>
      <c r="D189" s="49" t="s">
        <v>1680</v>
      </c>
    </row>
    <row r="190" spans="1:4" x14ac:dyDescent="0.25">
      <c r="A190" s="49" t="s">
        <v>250</v>
      </c>
      <c r="B190" s="49" t="s">
        <v>2439</v>
      </c>
      <c r="C190" s="49" t="s">
        <v>2440</v>
      </c>
      <c r="D190" s="49" t="s">
        <v>790</v>
      </c>
    </row>
    <row r="191" spans="1:4" x14ac:dyDescent="0.25">
      <c r="A191" s="49" t="s">
        <v>250</v>
      </c>
      <c r="B191" s="49" t="s">
        <v>2449</v>
      </c>
      <c r="C191" s="49" t="s">
        <v>2450</v>
      </c>
      <c r="D191" s="49" t="s">
        <v>2448</v>
      </c>
    </row>
    <row r="192" spans="1:4" x14ac:dyDescent="0.25">
      <c r="A192" s="49" t="s">
        <v>250</v>
      </c>
      <c r="B192" s="49" t="s">
        <v>2461</v>
      </c>
      <c r="C192" s="49" t="s">
        <v>2462</v>
      </c>
      <c r="D192" s="49" t="s">
        <v>2460</v>
      </c>
    </row>
    <row r="193" spans="1:4" x14ac:dyDescent="0.25">
      <c r="A193" s="49" t="s">
        <v>250</v>
      </c>
      <c r="B193" s="49" t="s">
        <v>2471</v>
      </c>
      <c r="C193" s="49" t="s">
        <v>2472</v>
      </c>
      <c r="D193" s="49" t="s">
        <v>2470</v>
      </c>
    </row>
    <row r="194" spans="1:4" x14ac:dyDescent="0.25">
      <c r="A194" s="49" t="s">
        <v>250</v>
      </c>
      <c r="B194" s="49" t="s">
        <v>2481</v>
      </c>
      <c r="C194" s="49" t="s">
        <v>2482</v>
      </c>
      <c r="D194" s="49" t="s">
        <v>2480</v>
      </c>
    </row>
    <row r="195" spans="1:4" x14ac:dyDescent="0.25">
      <c r="A195" s="49" t="s">
        <v>250</v>
      </c>
      <c r="B195" s="49" t="s">
        <v>2491</v>
      </c>
      <c r="C195" s="49" t="s">
        <v>2492</v>
      </c>
      <c r="D195" s="49" t="s">
        <v>2490</v>
      </c>
    </row>
    <row r="196" spans="1:4" x14ac:dyDescent="0.25">
      <c r="A196" s="49" t="s">
        <v>250</v>
      </c>
      <c r="B196" s="49" t="s">
        <v>2502</v>
      </c>
      <c r="C196" s="49" t="s">
        <v>2503</v>
      </c>
      <c r="D196" s="49" t="s">
        <v>2501</v>
      </c>
    </row>
    <row r="197" spans="1:4" x14ac:dyDescent="0.25">
      <c r="A197" s="49" t="s">
        <v>250</v>
      </c>
      <c r="B197" s="49" t="s">
        <v>2513</v>
      </c>
      <c r="C197" s="49" t="s">
        <v>2514</v>
      </c>
      <c r="D197" s="49" t="s">
        <v>2512</v>
      </c>
    </row>
    <row r="198" spans="1:4" x14ac:dyDescent="0.25">
      <c r="A198" s="49" t="s">
        <v>250</v>
      </c>
      <c r="B198" s="49" t="s">
        <v>2524</v>
      </c>
      <c r="C198" s="49" t="s">
        <v>2525</v>
      </c>
      <c r="D198" s="49" t="s">
        <v>2523</v>
      </c>
    </row>
    <row r="199" spans="1:4" x14ac:dyDescent="0.25">
      <c r="A199" s="49" t="s">
        <v>250</v>
      </c>
      <c r="B199" s="49" t="s">
        <v>2536</v>
      </c>
      <c r="C199" s="49" t="s">
        <v>2537</v>
      </c>
      <c r="D199" s="49" t="s">
        <v>2535</v>
      </c>
    </row>
    <row r="200" spans="1:4" x14ac:dyDescent="0.25">
      <c r="A200" s="49" t="s">
        <v>250</v>
      </c>
      <c r="B200" s="49" t="s">
        <v>2546</v>
      </c>
      <c r="C200" s="49" t="s">
        <v>2547</v>
      </c>
      <c r="D200" s="49" t="s">
        <v>2545</v>
      </c>
    </row>
    <row r="201" spans="1:4" x14ac:dyDescent="0.25">
      <c r="A201" t="s">
        <v>415</v>
      </c>
      <c r="B201" t="s">
        <v>617</v>
      </c>
      <c r="C201" t="s">
        <v>618</v>
      </c>
      <c r="D201" t="s">
        <v>616</v>
      </c>
    </row>
    <row r="202" spans="1:4" x14ac:dyDescent="0.25">
      <c r="A202" s="49" t="s">
        <v>229</v>
      </c>
      <c r="B202" s="49" t="s">
        <v>620</v>
      </c>
      <c r="C202" s="49" t="s">
        <v>621</v>
      </c>
      <c r="D202" s="49" t="s">
        <v>619</v>
      </c>
    </row>
    <row r="203" spans="1:4" x14ac:dyDescent="0.25">
      <c r="A203" s="49" t="s">
        <v>229</v>
      </c>
      <c r="B203" s="49" t="s">
        <v>725</v>
      </c>
      <c r="C203" s="49" t="s">
        <v>726</v>
      </c>
      <c r="D203" s="49" t="s">
        <v>724</v>
      </c>
    </row>
    <row r="204" spans="1:4" x14ac:dyDescent="0.25">
      <c r="A204" s="49" t="s">
        <v>229</v>
      </c>
      <c r="B204" s="49" t="s">
        <v>829</v>
      </c>
      <c r="C204" s="49" t="s">
        <v>830</v>
      </c>
      <c r="D204" s="49" t="s">
        <v>828</v>
      </c>
    </row>
    <row r="205" spans="1:4" x14ac:dyDescent="0.25">
      <c r="A205" s="49" t="s">
        <v>229</v>
      </c>
      <c r="B205" s="49" t="s">
        <v>913</v>
      </c>
      <c r="C205" s="49" t="s">
        <v>914</v>
      </c>
      <c r="D205" s="49" t="s">
        <v>912</v>
      </c>
    </row>
    <row r="206" spans="1:4" x14ac:dyDescent="0.25">
      <c r="A206" t="s">
        <v>186</v>
      </c>
      <c r="B206" t="s">
        <v>1223</v>
      </c>
      <c r="C206" t="s">
        <v>1224</v>
      </c>
      <c r="D206" t="s">
        <v>1222</v>
      </c>
    </row>
    <row r="207" spans="1:4" x14ac:dyDescent="0.25">
      <c r="A207" t="s">
        <v>186</v>
      </c>
      <c r="B207" t="s">
        <v>1047</v>
      </c>
      <c r="C207" t="s">
        <v>1048</v>
      </c>
      <c r="D207" t="s">
        <v>1046</v>
      </c>
    </row>
    <row r="208" spans="1:4" x14ac:dyDescent="0.25">
      <c r="A208" t="s">
        <v>186</v>
      </c>
      <c r="B208" t="s">
        <v>623</v>
      </c>
      <c r="C208" t="s">
        <v>624</v>
      </c>
      <c r="D208" t="s">
        <v>622</v>
      </c>
    </row>
    <row r="209" spans="1:4" x14ac:dyDescent="0.25">
      <c r="A209" t="s">
        <v>186</v>
      </c>
      <c r="B209" t="s">
        <v>1339</v>
      </c>
      <c r="C209" t="s">
        <v>1340</v>
      </c>
      <c r="D209" t="s">
        <v>1338</v>
      </c>
    </row>
    <row r="210" spans="1:4" x14ac:dyDescent="0.25">
      <c r="A210" t="s">
        <v>186</v>
      </c>
      <c r="B210" t="s">
        <v>832</v>
      </c>
      <c r="C210" t="s">
        <v>833</v>
      </c>
      <c r="D210" t="s">
        <v>831</v>
      </c>
    </row>
    <row r="211" spans="1:4" x14ac:dyDescent="0.25">
      <c r="A211" t="s">
        <v>186</v>
      </c>
      <c r="B211" t="s">
        <v>916</v>
      </c>
      <c r="C211" t="s">
        <v>917</v>
      </c>
      <c r="D211" t="s">
        <v>915</v>
      </c>
    </row>
    <row r="212" spans="1:4" x14ac:dyDescent="0.25">
      <c r="A212" t="s">
        <v>186</v>
      </c>
      <c r="B212" t="s">
        <v>1281</v>
      </c>
      <c r="C212" t="s">
        <v>1282</v>
      </c>
      <c r="D212" t="s">
        <v>1280</v>
      </c>
    </row>
    <row r="213" spans="1:4" x14ac:dyDescent="0.25">
      <c r="A213" t="s">
        <v>186</v>
      </c>
      <c r="B213" t="s">
        <v>982</v>
      </c>
      <c r="C213" t="s">
        <v>983</v>
      </c>
      <c r="D213" t="s">
        <v>981</v>
      </c>
    </row>
    <row r="214" spans="1:4" x14ac:dyDescent="0.25">
      <c r="A214" t="s">
        <v>186</v>
      </c>
      <c r="B214" t="s">
        <v>728</v>
      </c>
      <c r="C214" t="s">
        <v>729</v>
      </c>
      <c r="D214" t="s">
        <v>727</v>
      </c>
    </row>
    <row r="215" spans="1:4" x14ac:dyDescent="0.25">
      <c r="A215" t="s">
        <v>186</v>
      </c>
      <c r="B215" t="s">
        <v>1107</v>
      </c>
      <c r="C215" t="s">
        <v>1108</v>
      </c>
      <c r="D215" t="s">
        <v>1106</v>
      </c>
    </row>
    <row r="216" spans="1:4" x14ac:dyDescent="0.25">
      <c r="A216" t="s">
        <v>186</v>
      </c>
      <c r="B216" t="s">
        <v>1166</v>
      </c>
      <c r="C216" t="s">
        <v>1167</v>
      </c>
      <c r="D216" t="s">
        <v>1165</v>
      </c>
    </row>
    <row r="217" spans="1:4" x14ac:dyDescent="0.25">
      <c r="A217" t="s">
        <v>186</v>
      </c>
      <c r="B217" t="s">
        <v>1391</v>
      </c>
      <c r="C217" t="s">
        <v>1392</v>
      </c>
      <c r="D217" t="s">
        <v>1390</v>
      </c>
    </row>
    <row r="218" spans="1:4" x14ac:dyDescent="0.25">
      <c r="A218" t="s">
        <v>186</v>
      </c>
      <c r="B218" t="s">
        <v>1442</v>
      </c>
      <c r="C218" t="s">
        <v>1443</v>
      </c>
      <c r="D218" t="s">
        <v>1441</v>
      </c>
    </row>
    <row r="219" spans="1:4" x14ac:dyDescent="0.25">
      <c r="A219" t="s">
        <v>186</v>
      </c>
      <c r="B219" t="s">
        <v>1490</v>
      </c>
      <c r="C219" t="s">
        <v>1491</v>
      </c>
      <c r="D219" t="s">
        <v>1489</v>
      </c>
    </row>
    <row r="220" spans="1:4" x14ac:dyDescent="0.25">
      <c r="A220" t="s">
        <v>186</v>
      </c>
      <c r="B220" t="s">
        <v>1534</v>
      </c>
      <c r="C220" t="s">
        <v>1535</v>
      </c>
      <c r="D220" t="s">
        <v>1533</v>
      </c>
    </row>
    <row r="221" spans="1:4" x14ac:dyDescent="0.25">
      <c r="A221" s="49" t="s">
        <v>189</v>
      </c>
      <c r="B221" s="49" t="s">
        <v>626</v>
      </c>
      <c r="C221" s="49" t="s">
        <v>626</v>
      </c>
      <c r="D221" s="49" t="s">
        <v>625</v>
      </c>
    </row>
    <row r="222" spans="1:4" x14ac:dyDescent="0.25">
      <c r="A222" s="49" t="s">
        <v>189</v>
      </c>
      <c r="B222" s="49" t="s">
        <v>731</v>
      </c>
      <c r="C222" s="49" t="s">
        <v>731</v>
      </c>
      <c r="D222" s="49" t="s">
        <v>730</v>
      </c>
    </row>
    <row r="223" spans="1:4" x14ac:dyDescent="0.25">
      <c r="A223" s="49" t="s">
        <v>189</v>
      </c>
      <c r="B223" s="49" t="s">
        <v>835</v>
      </c>
      <c r="C223" s="49" t="s">
        <v>835</v>
      </c>
      <c r="D223" s="49" t="s">
        <v>834</v>
      </c>
    </row>
    <row r="224" spans="1:4" x14ac:dyDescent="0.25">
      <c r="A224" s="49" t="s">
        <v>189</v>
      </c>
      <c r="B224" s="49" t="s">
        <v>919</v>
      </c>
      <c r="C224" s="49" t="s">
        <v>919</v>
      </c>
      <c r="D224" s="49" t="s">
        <v>918</v>
      </c>
    </row>
    <row r="225" spans="1:4" x14ac:dyDescent="0.25">
      <c r="A225" s="49" t="s">
        <v>189</v>
      </c>
      <c r="B225" s="49" t="s">
        <v>985</v>
      </c>
      <c r="C225" s="49" t="s">
        <v>985</v>
      </c>
      <c r="D225" s="49" t="s">
        <v>984</v>
      </c>
    </row>
    <row r="226" spans="1:4" x14ac:dyDescent="0.25">
      <c r="A226" s="49" t="s">
        <v>189</v>
      </c>
      <c r="B226" s="49" t="s">
        <v>1110</v>
      </c>
      <c r="C226" s="49" t="s">
        <v>1110</v>
      </c>
      <c r="D226" s="49" t="s">
        <v>1109</v>
      </c>
    </row>
    <row r="227" spans="1:4" x14ac:dyDescent="0.25">
      <c r="A227" s="49" t="s">
        <v>189</v>
      </c>
      <c r="B227" s="49" t="s">
        <v>1169</v>
      </c>
      <c r="C227" s="49" t="s">
        <v>1169</v>
      </c>
      <c r="D227" s="49" t="s">
        <v>1168</v>
      </c>
    </row>
    <row r="228" spans="1:4" x14ac:dyDescent="0.25">
      <c r="A228" s="49" t="s">
        <v>189</v>
      </c>
      <c r="B228" s="49" t="s">
        <v>1226</v>
      </c>
      <c r="C228" s="49" t="s">
        <v>1226</v>
      </c>
      <c r="D228" s="49" t="s">
        <v>1225</v>
      </c>
    </row>
    <row r="229" spans="1:4" x14ac:dyDescent="0.25">
      <c r="A229" s="49" t="s">
        <v>189</v>
      </c>
      <c r="B229" s="49" t="s">
        <v>1342</v>
      </c>
      <c r="C229" s="49" t="s">
        <v>1343</v>
      </c>
      <c r="D229" s="49" t="s">
        <v>1341</v>
      </c>
    </row>
    <row r="230" spans="1:4" x14ac:dyDescent="0.25">
      <c r="A230" s="49" t="s">
        <v>189</v>
      </c>
      <c r="B230" s="49" t="s">
        <v>1394</v>
      </c>
      <c r="C230" s="49" t="s">
        <v>1394</v>
      </c>
      <c r="D230" s="49" t="s">
        <v>1393</v>
      </c>
    </row>
    <row r="231" spans="1:4" x14ac:dyDescent="0.25">
      <c r="A231" s="49" t="s">
        <v>189</v>
      </c>
      <c r="B231" s="49" t="s">
        <v>1445</v>
      </c>
      <c r="C231" s="49" t="s">
        <v>1445</v>
      </c>
      <c r="D231" s="49" t="s">
        <v>1444</v>
      </c>
    </row>
    <row r="232" spans="1:4" x14ac:dyDescent="0.25">
      <c r="A232" s="49" t="s">
        <v>189</v>
      </c>
      <c r="B232" s="49" t="s">
        <v>1493</v>
      </c>
      <c r="C232" s="49" t="s">
        <v>1493</v>
      </c>
      <c r="D232" s="49" t="s">
        <v>1492</v>
      </c>
    </row>
    <row r="233" spans="1:4" x14ac:dyDescent="0.25">
      <c r="A233" s="49" t="s">
        <v>189</v>
      </c>
      <c r="B233" s="49" t="s">
        <v>1537</v>
      </c>
      <c r="C233" s="49" t="s">
        <v>1537</v>
      </c>
      <c r="D233" s="49" t="s">
        <v>1536</v>
      </c>
    </row>
    <row r="234" spans="1:4" x14ac:dyDescent="0.25">
      <c r="A234" s="49" t="s">
        <v>189</v>
      </c>
      <c r="B234" s="49" t="s">
        <v>1576</v>
      </c>
      <c r="C234" s="49" t="s">
        <v>1576</v>
      </c>
      <c r="D234" s="49" t="s">
        <v>1575</v>
      </c>
    </row>
    <row r="235" spans="1:4" x14ac:dyDescent="0.25">
      <c r="A235" s="49" t="s">
        <v>189</v>
      </c>
      <c r="B235" s="49" t="s">
        <v>1615</v>
      </c>
      <c r="C235" s="49" t="s">
        <v>1616</v>
      </c>
      <c r="D235" s="49" t="s">
        <v>1614</v>
      </c>
    </row>
    <row r="236" spans="1:4" x14ac:dyDescent="0.25">
      <c r="A236" s="49" t="s">
        <v>189</v>
      </c>
      <c r="B236" s="49" t="s">
        <v>2603</v>
      </c>
      <c r="C236" s="49" t="s">
        <v>2604</v>
      </c>
      <c r="D236" s="49" t="s">
        <v>2602</v>
      </c>
    </row>
    <row r="237" spans="1:4" x14ac:dyDescent="0.25">
      <c r="A237" s="49" t="s">
        <v>189</v>
      </c>
      <c r="B237" s="49" t="s">
        <v>1655</v>
      </c>
      <c r="C237" s="49" t="s">
        <v>1655</v>
      </c>
      <c r="D237" s="49" t="s">
        <v>1654</v>
      </c>
    </row>
    <row r="238" spans="1:4" x14ac:dyDescent="0.25">
      <c r="A238" s="49" t="s">
        <v>189</v>
      </c>
      <c r="B238" s="49" t="s">
        <v>1696</v>
      </c>
      <c r="C238" s="49" t="s">
        <v>1696</v>
      </c>
      <c r="D238" s="49" t="s">
        <v>1695</v>
      </c>
    </row>
    <row r="239" spans="1:4" x14ac:dyDescent="0.25">
      <c r="A239" s="49" t="s">
        <v>189</v>
      </c>
      <c r="B239" s="49" t="s">
        <v>1734</v>
      </c>
      <c r="C239" s="49" t="s">
        <v>1734</v>
      </c>
      <c r="D239" s="49" t="s">
        <v>1733</v>
      </c>
    </row>
    <row r="240" spans="1:4" x14ac:dyDescent="0.25">
      <c r="A240" s="49" t="s">
        <v>189</v>
      </c>
      <c r="B240" s="49" t="s">
        <v>1768</v>
      </c>
      <c r="C240" s="49" t="s">
        <v>1768</v>
      </c>
      <c r="D240" s="49" t="s">
        <v>1767</v>
      </c>
    </row>
    <row r="241" spans="1:4" x14ac:dyDescent="0.25">
      <c r="A241" s="49" t="s">
        <v>189</v>
      </c>
      <c r="B241" s="49" t="s">
        <v>1805</v>
      </c>
      <c r="C241" s="49" t="s">
        <v>1805</v>
      </c>
      <c r="D241" s="49" t="s">
        <v>1804</v>
      </c>
    </row>
    <row r="242" spans="1:4" x14ac:dyDescent="0.25">
      <c r="A242" s="49" t="s">
        <v>189</v>
      </c>
      <c r="B242" s="49" t="s">
        <v>1050</v>
      </c>
      <c r="C242" s="49" t="s">
        <v>1051</v>
      </c>
      <c r="D242" s="49" t="s">
        <v>1049</v>
      </c>
    </row>
    <row r="243" spans="1:4" x14ac:dyDescent="0.25">
      <c r="A243" s="49" t="s">
        <v>189</v>
      </c>
      <c r="B243" s="49" t="s">
        <v>1900</v>
      </c>
      <c r="C243" s="49" t="s">
        <v>1900</v>
      </c>
      <c r="D243" s="49" t="s">
        <v>1899</v>
      </c>
    </row>
    <row r="244" spans="1:4" x14ac:dyDescent="0.25">
      <c r="A244" s="49" t="s">
        <v>189</v>
      </c>
      <c r="B244" s="49" t="s">
        <v>1979</v>
      </c>
      <c r="C244" s="49" t="s">
        <v>1979</v>
      </c>
      <c r="D244" s="49" t="s">
        <v>1978</v>
      </c>
    </row>
    <row r="245" spans="1:4" x14ac:dyDescent="0.25">
      <c r="A245" s="49" t="s">
        <v>189</v>
      </c>
      <c r="B245" s="49" t="s">
        <v>1928</v>
      </c>
      <c r="C245" s="49" t="s">
        <v>1928</v>
      </c>
      <c r="D245" s="49" t="s">
        <v>1927</v>
      </c>
    </row>
    <row r="246" spans="1:4" x14ac:dyDescent="0.25">
      <c r="A246" s="49" t="s">
        <v>189</v>
      </c>
      <c r="B246" s="49" t="s">
        <v>1953</v>
      </c>
      <c r="C246" s="49" t="s">
        <v>1953</v>
      </c>
      <c r="D246" s="49" t="s">
        <v>1952</v>
      </c>
    </row>
    <row r="247" spans="1:4" x14ac:dyDescent="0.25">
      <c r="A247" s="49" t="s">
        <v>189</v>
      </c>
      <c r="B247" s="49" t="s">
        <v>1870</v>
      </c>
      <c r="C247" s="49" t="s">
        <v>1870</v>
      </c>
      <c r="D247" s="49" t="s">
        <v>1869</v>
      </c>
    </row>
    <row r="248" spans="1:4" x14ac:dyDescent="0.25">
      <c r="A248" s="49" t="s">
        <v>189</v>
      </c>
      <c r="B248" s="49" t="s">
        <v>1837</v>
      </c>
      <c r="C248" s="49" t="s">
        <v>1837</v>
      </c>
      <c r="D248" s="49" t="s">
        <v>1836</v>
      </c>
    </row>
    <row r="249" spans="1:4" x14ac:dyDescent="0.25">
      <c r="A249" s="49" t="s">
        <v>189</v>
      </c>
      <c r="B249" s="49" t="s">
        <v>2004</v>
      </c>
      <c r="C249" s="49" t="s">
        <v>2004</v>
      </c>
      <c r="D249" s="49" t="s">
        <v>2003</v>
      </c>
    </row>
    <row r="250" spans="1:4" x14ac:dyDescent="0.25">
      <c r="A250" s="49" t="s">
        <v>189</v>
      </c>
      <c r="B250" s="49" t="s">
        <v>2029</v>
      </c>
      <c r="C250" s="49" t="s">
        <v>2030</v>
      </c>
      <c r="D250" s="49" t="s">
        <v>2028</v>
      </c>
    </row>
    <row r="251" spans="1:4" x14ac:dyDescent="0.25">
      <c r="A251" s="49" t="s">
        <v>189</v>
      </c>
      <c r="B251" s="49" t="s">
        <v>2055</v>
      </c>
      <c r="C251" s="49" t="s">
        <v>2055</v>
      </c>
      <c r="D251" s="49" t="s">
        <v>2054</v>
      </c>
    </row>
    <row r="252" spans="1:4" x14ac:dyDescent="0.25">
      <c r="A252" s="49" t="s">
        <v>189</v>
      </c>
      <c r="B252" s="49" t="s">
        <v>2076</v>
      </c>
      <c r="C252" s="49" t="s">
        <v>2076</v>
      </c>
      <c r="D252" s="49" t="s">
        <v>2075</v>
      </c>
    </row>
    <row r="253" spans="1:4" x14ac:dyDescent="0.25">
      <c r="A253" s="49" t="s">
        <v>189</v>
      </c>
      <c r="B253" s="49" t="s">
        <v>2098</v>
      </c>
      <c r="C253" s="49" t="s">
        <v>2098</v>
      </c>
      <c r="D253" s="49" t="s">
        <v>2097</v>
      </c>
    </row>
    <row r="254" spans="1:4" x14ac:dyDescent="0.25">
      <c r="A254" s="49" t="s">
        <v>189</v>
      </c>
      <c r="B254" s="49" t="s">
        <v>2167</v>
      </c>
      <c r="C254" s="49" t="s">
        <v>2167</v>
      </c>
      <c r="D254" s="49" t="s">
        <v>2166</v>
      </c>
    </row>
    <row r="255" spans="1:4" x14ac:dyDescent="0.25">
      <c r="A255" s="49" t="s">
        <v>189</v>
      </c>
      <c r="B255" s="49" t="s">
        <v>2145</v>
      </c>
      <c r="C255" s="49" t="s">
        <v>2145</v>
      </c>
      <c r="D255" s="49" t="s">
        <v>2144</v>
      </c>
    </row>
    <row r="256" spans="1:4" x14ac:dyDescent="0.25">
      <c r="A256" s="49" t="s">
        <v>189</v>
      </c>
      <c r="B256" s="49" t="s">
        <v>2186</v>
      </c>
      <c r="C256" s="49" t="s">
        <v>2186</v>
      </c>
      <c r="D256" s="49" t="s">
        <v>2185</v>
      </c>
    </row>
    <row r="257" spans="1:4" x14ac:dyDescent="0.25">
      <c r="A257" s="49" t="s">
        <v>189</v>
      </c>
      <c r="B257" s="49" t="s">
        <v>2206</v>
      </c>
      <c r="C257" s="49" t="s">
        <v>2206</v>
      </c>
      <c r="D257" s="49" t="s">
        <v>2205</v>
      </c>
    </row>
    <row r="258" spans="1:4" x14ac:dyDescent="0.25">
      <c r="A258" s="49" t="s">
        <v>189</v>
      </c>
      <c r="B258" s="49" t="s">
        <v>2224</v>
      </c>
      <c r="C258" s="49" t="s">
        <v>2224</v>
      </c>
      <c r="D258" s="49" t="s">
        <v>2223</v>
      </c>
    </row>
    <row r="259" spans="1:4" x14ac:dyDescent="0.25">
      <c r="A259" s="49" t="s">
        <v>189</v>
      </c>
      <c r="B259" s="49" t="s">
        <v>2261</v>
      </c>
      <c r="C259" s="49" t="s">
        <v>2262</v>
      </c>
      <c r="D259" s="49" t="s">
        <v>2260</v>
      </c>
    </row>
    <row r="260" spans="1:4" x14ac:dyDescent="0.25">
      <c r="A260" s="49" t="s">
        <v>189</v>
      </c>
      <c r="B260" s="49" t="s">
        <v>2243</v>
      </c>
      <c r="C260" s="49" t="s">
        <v>2243</v>
      </c>
      <c r="D260" s="49" t="s">
        <v>2242</v>
      </c>
    </row>
    <row r="261" spans="1:4" x14ac:dyDescent="0.25">
      <c r="A261" s="49" t="s">
        <v>189</v>
      </c>
      <c r="B261" s="49" t="s">
        <v>2277</v>
      </c>
      <c r="C261" s="49" t="s">
        <v>2277</v>
      </c>
      <c r="D261" s="49" t="s">
        <v>2276</v>
      </c>
    </row>
    <row r="262" spans="1:4" x14ac:dyDescent="0.25">
      <c r="A262" s="49" t="s">
        <v>189</v>
      </c>
      <c r="B262" s="49" t="s">
        <v>2294</v>
      </c>
      <c r="C262" s="49" t="s">
        <v>2294</v>
      </c>
      <c r="D262" s="49" t="s">
        <v>2293</v>
      </c>
    </row>
    <row r="263" spans="1:4" x14ac:dyDescent="0.25">
      <c r="A263" s="49" t="s">
        <v>189</v>
      </c>
      <c r="B263" s="49" t="s">
        <v>2310</v>
      </c>
      <c r="C263" s="49" t="s">
        <v>2311</v>
      </c>
      <c r="D263" s="49" t="s">
        <v>2309</v>
      </c>
    </row>
    <row r="264" spans="1:4" x14ac:dyDescent="0.25">
      <c r="A264" s="49" t="s">
        <v>189</v>
      </c>
      <c r="B264" s="49" t="s">
        <v>2339</v>
      </c>
      <c r="C264" s="49" t="s">
        <v>2339</v>
      </c>
      <c r="D264" s="49" t="s">
        <v>2338</v>
      </c>
    </row>
    <row r="265" spans="1:4" x14ac:dyDescent="0.25">
      <c r="A265" s="49" t="s">
        <v>189</v>
      </c>
      <c r="B265" s="49" t="s">
        <v>2353</v>
      </c>
      <c r="C265" s="49" t="s">
        <v>2353</v>
      </c>
      <c r="D265" s="49" t="s">
        <v>2352</v>
      </c>
    </row>
    <row r="266" spans="1:4" x14ac:dyDescent="0.25">
      <c r="A266" s="49" t="s">
        <v>189</v>
      </c>
      <c r="B266" s="49" t="s">
        <v>2366</v>
      </c>
      <c r="C266" s="49" t="s">
        <v>2366</v>
      </c>
      <c r="D266" s="49" t="s">
        <v>2365</v>
      </c>
    </row>
    <row r="267" spans="1:4" x14ac:dyDescent="0.25">
      <c r="A267" s="49" t="s">
        <v>189</v>
      </c>
      <c r="B267" s="49" t="s">
        <v>2325</v>
      </c>
      <c r="C267" s="49" t="s">
        <v>2325</v>
      </c>
      <c r="D267" s="49" t="s">
        <v>2324</v>
      </c>
    </row>
    <row r="268" spans="1:4" x14ac:dyDescent="0.25">
      <c r="A268" s="49" t="s">
        <v>189</v>
      </c>
      <c r="B268" s="49" t="s">
        <v>2378</v>
      </c>
      <c r="C268" s="49" t="s">
        <v>2378</v>
      </c>
      <c r="D268" s="49" t="s">
        <v>2378</v>
      </c>
    </row>
    <row r="269" spans="1:4" x14ac:dyDescent="0.25">
      <c r="A269" s="49" t="s">
        <v>189</v>
      </c>
      <c r="B269" s="49" t="s">
        <v>2392</v>
      </c>
      <c r="C269" s="49" t="s">
        <v>2393</v>
      </c>
      <c r="D269" s="49" t="s">
        <v>2391</v>
      </c>
    </row>
    <row r="270" spans="1:4" x14ac:dyDescent="0.25">
      <c r="A270" s="49" t="s">
        <v>189</v>
      </c>
      <c r="B270" s="49" t="s">
        <v>2406</v>
      </c>
      <c r="C270" s="49" t="s">
        <v>2406</v>
      </c>
      <c r="D270" s="49" t="s">
        <v>2405</v>
      </c>
    </row>
    <row r="271" spans="1:4" x14ac:dyDescent="0.25">
      <c r="A271" s="49" t="s">
        <v>189</v>
      </c>
      <c r="B271" s="49" t="s">
        <v>2419</v>
      </c>
      <c r="C271" s="49" t="s">
        <v>2419</v>
      </c>
      <c r="D271" s="49" t="s">
        <v>2418</v>
      </c>
    </row>
    <row r="272" spans="1:4" x14ac:dyDescent="0.25">
      <c r="A272" s="49" t="s">
        <v>189</v>
      </c>
      <c r="B272" s="49" t="s">
        <v>2432</v>
      </c>
      <c r="C272" s="49" t="s">
        <v>2433</v>
      </c>
      <c r="D272" s="49" t="s">
        <v>2431</v>
      </c>
    </row>
    <row r="273" spans="1:4" x14ac:dyDescent="0.25">
      <c r="A273" s="49" t="s">
        <v>189</v>
      </c>
      <c r="B273" s="49" t="s">
        <v>2442</v>
      </c>
      <c r="C273" s="49" t="s">
        <v>2442</v>
      </c>
      <c r="D273" s="49" t="s">
        <v>2441</v>
      </c>
    </row>
    <row r="274" spans="1:4" x14ac:dyDescent="0.25">
      <c r="A274" s="49" t="s">
        <v>189</v>
      </c>
      <c r="B274" s="49" t="s">
        <v>2494</v>
      </c>
      <c r="C274" s="49" t="s">
        <v>2494</v>
      </c>
      <c r="D274" s="49" t="s">
        <v>2493</v>
      </c>
    </row>
    <row r="275" spans="1:4" x14ac:dyDescent="0.25">
      <c r="A275" s="49" t="s">
        <v>189</v>
      </c>
      <c r="B275" s="49" t="s">
        <v>2452</v>
      </c>
      <c r="C275" s="49" t="s">
        <v>2453</v>
      </c>
      <c r="D275" s="49" t="s">
        <v>2451</v>
      </c>
    </row>
    <row r="276" spans="1:4" x14ac:dyDescent="0.25">
      <c r="A276" s="49" t="s">
        <v>189</v>
      </c>
      <c r="B276" s="49" t="s">
        <v>2464</v>
      </c>
      <c r="C276" s="49" t="s">
        <v>2464</v>
      </c>
      <c r="D276" s="49" t="s">
        <v>2463</v>
      </c>
    </row>
    <row r="277" spans="1:4" x14ac:dyDescent="0.25">
      <c r="A277" s="49" t="s">
        <v>189</v>
      </c>
      <c r="B277" s="49" t="s">
        <v>2474</v>
      </c>
      <c r="C277" s="49" t="s">
        <v>2474</v>
      </c>
      <c r="D277" s="49" t="s">
        <v>2473</v>
      </c>
    </row>
    <row r="278" spans="1:4" x14ac:dyDescent="0.25">
      <c r="A278" s="49" t="s">
        <v>189</v>
      </c>
      <c r="B278" s="49" t="s">
        <v>2484</v>
      </c>
      <c r="C278" s="49" t="s">
        <v>2484</v>
      </c>
      <c r="D278" s="49" t="s">
        <v>2483</v>
      </c>
    </row>
    <row r="279" spans="1:4" x14ac:dyDescent="0.25">
      <c r="A279" s="49" t="s">
        <v>189</v>
      </c>
      <c r="B279" s="49" t="s">
        <v>2505</v>
      </c>
      <c r="C279" s="49" t="s">
        <v>2506</v>
      </c>
      <c r="D279" s="49" t="s">
        <v>2504</v>
      </c>
    </row>
    <row r="280" spans="1:4" x14ac:dyDescent="0.25">
      <c r="A280" s="49" t="s">
        <v>189</v>
      </c>
      <c r="B280" s="49" t="s">
        <v>2516</v>
      </c>
      <c r="C280" s="49" t="s">
        <v>2516</v>
      </c>
      <c r="D280" s="49" t="s">
        <v>2515</v>
      </c>
    </row>
    <row r="281" spans="1:4" x14ac:dyDescent="0.25">
      <c r="A281" s="49" t="s">
        <v>189</v>
      </c>
      <c r="B281" s="49" t="s">
        <v>2539</v>
      </c>
      <c r="C281" s="49" t="s">
        <v>2539</v>
      </c>
      <c r="D281" s="49" t="s">
        <v>2538</v>
      </c>
    </row>
    <row r="282" spans="1:4" x14ac:dyDescent="0.25">
      <c r="A282" s="49" t="s">
        <v>189</v>
      </c>
      <c r="B282" s="49" t="s">
        <v>2549</v>
      </c>
      <c r="C282" s="49" t="s">
        <v>2549</v>
      </c>
      <c r="D282" s="49" t="s">
        <v>2548</v>
      </c>
    </row>
    <row r="283" spans="1:4" x14ac:dyDescent="0.25">
      <c r="A283" s="49" t="s">
        <v>189</v>
      </c>
      <c r="B283" s="49" t="s">
        <v>2527</v>
      </c>
      <c r="C283" s="49" t="s">
        <v>2528</v>
      </c>
      <c r="D283" s="49" t="s">
        <v>2526</v>
      </c>
    </row>
    <row r="284" spans="1:4" x14ac:dyDescent="0.25">
      <c r="A284" s="49" t="s">
        <v>189</v>
      </c>
      <c r="B284" s="49" t="s">
        <v>2556</v>
      </c>
      <c r="C284" s="49" t="s">
        <v>2556</v>
      </c>
      <c r="D284" s="49" t="s">
        <v>2555</v>
      </c>
    </row>
    <row r="285" spans="1:4" x14ac:dyDescent="0.25">
      <c r="A285" s="49" t="s">
        <v>189</v>
      </c>
      <c r="B285" s="49" t="s">
        <v>2563</v>
      </c>
      <c r="C285" s="49" t="s">
        <v>2563</v>
      </c>
      <c r="D285" s="49" t="s">
        <v>2562</v>
      </c>
    </row>
    <row r="286" spans="1:4" x14ac:dyDescent="0.25">
      <c r="A286" s="49" t="s">
        <v>189</v>
      </c>
      <c r="B286" s="49" t="s">
        <v>2567</v>
      </c>
      <c r="C286" s="49" t="s">
        <v>2567</v>
      </c>
      <c r="D286" s="49" t="s">
        <v>2566</v>
      </c>
    </row>
    <row r="287" spans="1:4" x14ac:dyDescent="0.25">
      <c r="A287" s="49" t="s">
        <v>189</v>
      </c>
      <c r="B287" s="49" t="s">
        <v>2576</v>
      </c>
      <c r="C287" s="49" t="s">
        <v>2577</v>
      </c>
      <c r="D287" s="49" t="s">
        <v>2575</v>
      </c>
    </row>
    <row r="288" spans="1:4" x14ac:dyDescent="0.25">
      <c r="A288" s="49" t="s">
        <v>189</v>
      </c>
      <c r="B288" s="49" t="s">
        <v>2582</v>
      </c>
      <c r="C288" s="49" t="s">
        <v>2583</v>
      </c>
      <c r="D288" s="49" t="s">
        <v>2581</v>
      </c>
    </row>
    <row r="289" spans="1:4" x14ac:dyDescent="0.25">
      <c r="A289" s="49" t="s">
        <v>189</v>
      </c>
      <c r="B289" s="49" t="s">
        <v>2587</v>
      </c>
      <c r="C289" s="49" t="s">
        <v>2588</v>
      </c>
      <c r="D289" s="49" t="s">
        <v>2586</v>
      </c>
    </row>
    <row r="290" spans="1:4" x14ac:dyDescent="0.25">
      <c r="A290" s="49" t="s">
        <v>189</v>
      </c>
      <c r="B290" s="49" t="s">
        <v>2593</v>
      </c>
      <c r="C290" s="49" t="s">
        <v>2593</v>
      </c>
      <c r="D290" s="49" t="s">
        <v>2592</v>
      </c>
    </row>
    <row r="291" spans="1:4" x14ac:dyDescent="0.25">
      <c r="A291" s="49" t="s">
        <v>189</v>
      </c>
      <c r="B291" s="49" t="s">
        <v>2598</v>
      </c>
      <c r="C291" s="49" t="s">
        <v>2598</v>
      </c>
      <c r="D291" s="49" t="s">
        <v>2597</v>
      </c>
    </row>
    <row r="292" spans="1:4" x14ac:dyDescent="0.25">
      <c r="A292" s="49" t="s">
        <v>189</v>
      </c>
      <c r="B292" s="49" t="s">
        <v>2572</v>
      </c>
      <c r="C292" s="49" t="s">
        <v>2572</v>
      </c>
      <c r="D292" s="49" t="s">
        <v>2571</v>
      </c>
    </row>
    <row r="293" spans="1:4" x14ac:dyDescent="0.25">
      <c r="A293" s="49" t="s">
        <v>189</v>
      </c>
      <c r="B293" s="49" t="s">
        <v>2608</v>
      </c>
      <c r="C293" s="49" t="s">
        <v>2608</v>
      </c>
      <c r="D293" s="49" t="s">
        <v>2607</v>
      </c>
    </row>
    <row r="294" spans="1:4" x14ac:dyDescent="0.25">
      <c r="A294" s="49" t="s">
        <v>189</v>
      </c>
      <c r="B294" s="49" t="s">
        <v>1284</v>
      </c>
      <c r="C294" s="49" t="s">
        <v>1284</v>
      </c>
      <c r="D294" s="49" t="s">
        <v>1283</v>
      </c>
    </row>
    <row r="295" spans="1:4" x14ac:dyDescent="0.25">
      <c r="A295" s="49" t="s">
        <v>189</v>
      </c>
      <c r="B295" s="49" t="s">
        <v>2121</v>
      </c>
      <c r="C295" s="49" t="s">
        <v>2122</v>
      </c>
      <c r="D295" s="49" t="s">
        <v>2120</v>
      </c>
    </row>
    <row r="296" spans="1:4" x14ac:dyDescent="0.25">
      <c r="A296" t="s">
        <v>201</v>
      </c>
      <c r="B296" t="s">
        <v>1171</v>
      </c>
      <c r="C296" t="s">
        <v>1172</v>
      </c>
      <c r="D296" t="s">
        <v>1170</v>
      </c>
    </row>
    <row r="297" spans="1:4" x14ac:dyDescent="0.25">
      <c r="A297" t="s">
        <v>201</v>
      </c>
      <c r="B297" t="s">
        <v>1228</v>
      </c>
      <c r="C297" t="s">
        <v>1229</v>
      </c>
      <c r="D297" t="s">
        <v>1227</v>
      </c>
    </row>
    <row r="298" spans="1:4" x14ac:dyDescent="0.25">
      <c r="A298" t="s">
        <v>201</v>
      </c>
      <c r="B298" t="s">
        <v>628</v>
      </c>
      <c r="C298" t="s">
        <v>629</v>
      </c>
      <c r="D298" t="s">
        <v>627</v>
      </c>
    </row>
    <row r="299" spans="1:4" x14ac:dyDescent="0.25">
      <c r="A299" t="s">
        <v>201</v>
      </c>
      <c r="B299" t="s">
        <v>733</v>
      </c>
      <c r="C299" t="s">
        <v>734</v>
      </c>
      <c r="D299" t="s">
        <v>732</v>
      </c>
    </row>
    <row r="300" spans="1:4" x14ac:dyDescent="0.25">
      <c r="A300" t="s">
        <v>201</v>
      </c>
      <c r="B300" t="s">
        <v>837</v>
      </c>
      <c r="C300" t="s">
        <v>838</v>
      </c>
      <c r="D300" t="s">
        <v>836</v>
      </c>
    </row>
    <row r="301" spans="1:4" x14ac:dyDescent="0.25">
      <c r="A301" t="s">
        <v>201</v>
      </c>
      <c r="B301" t="s">
        <v>921</v>
      </c>
      <c r="C301" t="s">
        <v>922</v>
      </c>
      <c r="D301" t="s">
        <v>920</v>
      </c>
    </row>
    <row r="302" spans="1:4" x14ac:dyDescent="0.25">
      <c r="A302" t="s">
        <v>201</v>
      </c>
      <c r="B302" t="s">
        <v>1286</v>
      </c>
      <c r="C302" t="s">
        <v>1287</v>
      </c>
      <c r="D302" t="s">
        <v>1285</v>
      </c>
    </row>
    <row r="303" spans="1:4" x14ac:dyDescent="0.25">
      <c r="A303" t="s">
        <v>201</v>
      </c>
      <c r="B303" t="s">
        <v>1112</v>
      </c>
      <c r="C303" t="s">
        <v>1113</v>
      </c>
      <c r="D303" t="s">
        <v>1111</v>
      </c>
    </row>
    <row r="304" spans="1:4" x14ac:dyDescent="0.25">
      <c r="A304" t="s">
        <v>201</v>
      </c>
      <c r="B304" t="s">
        <v>1053</v>
      </c>
      <c r="C304" t="s">
        <v>1054</v>
      </c>
      <c r="D304" t="s">
        <v>1052</v>
      </c>
    </row>
    <row r="305" spans="1:4" x14ac:dyDescent="0.25">
      <c r="A305" t="s">
        <v>201</v>
      </c>
      <c r="B305" t="s">
        <v>987</v>
      </c>
      <c r="C305" t="s">
        <v>988</v>
      </c>
      <c r="D305" t="s">
        <v>986</v>
      </c>
    </row>
    <row r="306" spans="1:4" x14ac:dyDescent="0.25">
      <c r="A306" t="s">
        <v>201</v>
      </c>
      <c r="B306" t="s">
        <v>1344</v>
      </c>
      <c r="C306" t="s">
        <v>880</v>
      </c>
      <c r="D306" t="s">
        <v>879</v>
      </c>
    </row>
    <row r="307" spans="1:4" x14ac:dyDescent="0.25">
      <c r="A307" s="49" t="s">
        <v>367</v>
      </c>
      <c r="B307" s="49" t="s">
        <v>631</v>
      </c>
      <c r="C307" s="49" t="s">
        <v>632</v>
      </c>
      <c r="D307" s="49" t="s">
        <v>630</v>
      </c>
    </row>
    <row r="308" spans="1:4" x14ac:dyDescent="0.25">
      <c r="A308" s="49" t="s">
        <v>367</v>
      </c>
      <c r="B308" s="49" t="s">
        <v>1056</v>
      </c>
      <c r="C308" s="49" t="s">
        <v>1057</v>
      </c>
      <c r="D308" s="49" t="s">
        <v>1055</v>
      </c>
    </row>
    <row r="309" spans="1:4" x14ac:dyDescent="0.25">
      <c r="A309" s="49" t="s">
        <v>367</v>
      </c>
      <c r="B309" s="49" t="s">
        <v>840</v>
      </c>
      <c r="C309" s="49" t="s">
        <v>841</v>
      </c>
      <c r="D309" s="49" t="s">
        <v>839</v>
      </c>
    </row>
    <row r="310" spans="1:4" x14ac:dyDescent="0.25">
      <c r="A310" s="49" t="s">
        <v>367</v>
      </c>
      <c r="B310" s="49" t="s">
        <v>924</v>
      </c>
      <c r="C310" s="49" t="s">
        <v>925</v>
      </c>
      <c r="D310" s="49" t="s">
        <v>923</v>
      </c>
    </row>
    <row r="311" spans="1:4" x14ac:dyDescent="0.25">
      <c r="A311" s="49" t="s">
        <v>367</v>
      </c>
      <c r="B311" s="49" t="s">
        <v>990</v>
      </c>
      <c r="C311" s="49" t="s">
        <v>990</v>
      </c>
      <c r="D311" s="49" t="s">
        <v>989</v>
      </c>
    </row>
    <row r="312" spans="1:4" x14ac:dyDescent="0.25">
      <c r="A312" s="49" t="s">
        <v>367</v>
      </c>
      <c r="B312" s="49" t="s">
        <v>1174</v>
      </c>
      <c r="C312" s="49" t="s">
        <v>1175</v>
      </c>
      <c r="D312" s="49" t="s">
        <v>1173</v>
      </c>
    </row>
    <row r="313" spans="1:4" x14ac:dyDescent="0.25">
      <c r="A313" s="49" t="s">
        <v>367</v>
      </c>
      <c r="B313" s="49" t="s">
        <v>736</v>
      </c>
      <c r="C313" s="49" t="s">
        <v>737</v>
      </c>
      <c r="D313" s="49" t="s">
        <v>735</v>
      </c>
    </row>
    <row r="314" spans="1:4" x14ac:dyDescent="0.25">
      <c r="A314" s="49" t="s">
        <v>367</v>
      </c>
      <c r="B314" s="49" t="s">
        <v>1231</v>
      </c>
      <c r="C314" s="49" t="s">
        <v>1232</v>
      </c>
      <c r="D314" s="49" t="s">
        <v>1230</v>
      </c>
    </row>
    <row r="315" spans="1:4" x14ac:dyDescent="0.25">
      <c r="A315" s="49" t="s">
        <v>367</v>
      </c>
      <c r="B315" s="49" t="s">
        <v>1289</v>
      </c>
      <c r="C315" s="49" t="s">
        <v>1290</v>
      </c>
      <c r="D315" s="49" t="s">
        <v>1288</v>
      </c>
    </row>
    <row r="316" spans="1:4" x14ac:dyDescent="0.25">
      <c r="A316" s="49" t="s">
        <v>367</v>
      </c>
      <c r="B316" s="49" t="s">
        <v>1115</v>
      </c>
      <c r="C316" s="49" t="s">
        <v>1116</v>
      </c>
      <c r="D316" s="49" t="s">
        <v>1114</v>
      </c>
    </row>
    <row r="317" spans="1:4" x14ac:dyDescent="0.25">
      <c r="A317" s="49" t="s">
        <v>367</v>
      </c>
      <c r="B317" s="49" t="s">
        <v>1346</v>
      </c>
      <c r="C317" s="49" t="s">
        <v>1347</v>
      </c>
      <c r="D317" s="49" t="s">
        <v>1345</v>
      </c>
    </row>
    <row r="318" spans="1:4" x14ac:dyDescent="0.25">
      <c r="A318" s="49" t="s">
        <v>367</v>
      </c>
      <c r="B318" s="49" t="s">
        <v>1396</v>
      </c>
      <c r="C318" s="49" t="s">
        <v>1397</v>
      </c>
      <c r="D318" s="49" t="s">
        <v>1395</v>
      </c>
    </row>
    <row r="319" spans="1:4" x14ac:dyDescent="0.25">
      <c r="A319" s="49" t="s">
        <v>367</v>
      </c>
      <c r="B319" s="49" t="s">
        <v>1447</v>
      </c>
      <c r="C319" s="49" t="s">
        <v>1448</v>
      </c>
      <c r="D319" s="49" t="s">
        <v>1446</v>
      </c>
    </row>
    <row r="320" spans="1:4" x14ac:dyDescent="0.25">
      <c r="A320" t="s">
        <v>325</v>
      </c>
      <c r="B320" t="s">
        <v>739</v>
      </c>
      <c r="C320" t="s">
        <v>740</v>
      </c>
      <c r="D320" t="s">
        <v>738</v>
      </c>
    </row>
    <row r="321" spans="1:4" x14ac:dyDescent="0.25">
      <c r="A321" t="s">
        <v>325</v>
      </c>
      <c r="B321" t="s">
        <v>843</v>
      </c>
      <c r="C321" t="s">
        <v>844</v>
      </c>
      <c r="D321" t="s">
        <v>842</v>
      </c>
    </row>
    <row r="322" spans="1:4" x14ac:dyDescent="0.25">
      <c r="A322" t="s">
        <v>325</v>
      </c>
      <c r="B322" t="s">
        <v>927</v>
      </c>
      <c r="C322" t="s">
        <v>928</v>
      </c>
      <c r="D322" t="s">
        <v>926</v>
      </c>
    </row>
    <row r="323" spans="1:4" x14ac:dyDescent="0.25">
      <c r="A323" t="s">
        <v>325</v>
      </c>
      <c r="B323" t="s">
        <v>992</v>
      </c>
      <c r="C323" t="s">
        <v>993</v>
      </c>
      <c r="D323" t="s">
        <v>991</v>
      </c>
    </row>
    <row r="324" spans="1:4" x14ac:dyDescent="0.25">
      <c r="A324" t="s">
        <v>325</v>
      </c>
      <c r="B324" t="s">
        <v>1059</v>
      </c>
      <c r="C324" t="s">
        <v>1060</v>
      </c>
      <c r="D324" t="s">
        <v>1058</v>
      </c>
    </row>
    <row r="325" spans="1:4" x14ac:dyDescent="0.25">
      <c r="A325" t="s">
        <v>325</v>
      </c>
      <c r="B325" t="s">
        <v>1118</v>
      </c>
      <c r="C325" t="s">
        <v>1119</v>
      </c>
      <c r="D325" t="s">
        <v>1117</v>
      </c>
    </row>
    <row r="326" spans="1:4" x14ac:dyDescent="0.25">
      <c r="A326" t="s">
        <v>325</v>
      </c>
      <c r="B326" t="s">
        <v>1177</v>
      </c>
      <c r="C326" t="s">
        <v>1178</v>
      </c>
      <c r="D326" t="s">
        <v>1176</v>
      </c>
    </row>
    <row r="327" spans="1:4" x14ac:dyDescent="0.25">
      <c r="A327" t="s">
        <v>325</v>
      </c>
      <c r="B327" t="s">
        <v>1234</v>
      </c>
      <c r="C327" t="s">
        <v>1235</v>
      </c>
      <c r="D327" t="s">
        <v>1233</v>
      </c>
    </row>
    <row r="328" spans="1:4" x14ac:dyDescent="0.25">
      <c r="A328" t="s">
        <v>325</v>
      </c>
      <c r="B328" t="s">
        <v>1292</v>
      </c>
      <c r="C328" t="s">
        <v>1293</v>
      </c>
      <c r="D328" t="s">
        <v>1291</v>
      </c>
    </row>
    <row r="329" spans="1:4" x14ac:dyDescent="0.25">
      <c r="A329" t="s">
        <v>325</v>
      </c>
      <c r="B329" t="s">
        <v>1349</v>
      </c>
      <c r="C329" t="s">
        <v>1350</v>
      </c>
      <c r="D329" t="s">
        <v>1348</v>
      </c>
    </row>
    <row r="330" spans="1:4" x14ac:dyDescent="0.25">
      <c r="A330" t="s">
        <v>325</v>
      </c>
      <c r="B330" t="s">
        <v>1399</v>
      </c>
      <c r="C330" t="s">
        <v>1400</v>
      </c>
      <c r="D330" t="s">
        <v>1398</v>
      </c>
    </row>
    <row r="331" spans="1:4" x14ac:dyDescent="0.25">
      <c r="A331" t="s">
        <v>325</v>
      </c>
      <c r="B331" t="s">
        <v>1450</v>
      </c>
      <c r="C331" t="s">
        <v>1451</v>
      </c>
      <c r="D331" t="s">
        <v>1449</v>
      </c>
    </row>
    <row r="332" spans="1:4" x14ac:dyDescent="0.25">
      <c r="A332" t="s">
        <v>325</v>
      </c>
      <c r="B332" t="s">
        <v>1495</v>
      </c>
      <c r="C332" t="s">
        <v>1496</v>
      </c>
      <c r="D332" t="s">
        <v>1494</v>
      </c>
    </row>
    <row r="333" spans="1:4" x14ac:dyDescent="0.25">
      <c r="A333" t="s">
        <v>325</v>
      </c>
      <c r="B333" t="s">
        <v>634</v>
      </c>
      <c r="C333" t="s">
        <v>635</v>
      </c>
      <c r="D333" t="s">
        <v>633</v>
      </c>
    </row>
    <row r="334" spans="1:4" x14ac:dyDescent="0.25">
      <c r="A334" s="49" t="s">
        <v>290</v>
      </c>
      <c r="B334" s="49" t="s">
        <v>995</v>
      </c>
      <c r="C334" s="49" t="s">
        <v>996</v>
      </c>
      <c r="D334" s="49" t="s">
        <v>994</v>
      </c>
    </row>
    <row r="335" spans="1:4" x14ac:dyDescent="0.25">
      <c r="A335" s="49" t="s">
        <v>290</v>
      </c>
      <c r="B335" s="49" t="s">
        <v>1237</v>
      </c>
      <c r="C335" s="49" t="s">
        <v>1238</v>
      </c>
      <c r="D335" s="49" t="s">
        <v>1236</v>
      </c>
    </row>
    <row r="336" spans="1:4" x14ac:dyDescent="0.25">
      <c r="A336" s="49" t="s">
        <v>290</v>
      </c>
      <c r="B336" s="49" t="s">
        <v>1295</v>
      </c>
      <c r="C336" s="49" t="s">
        <v>1296</v>
      </c>
      <c r="D336" s="49" t="s">
        <v>1294</v>
      </c>
    </row>
    <row r="337" spans="1:4" x14ac:dyDescent="0.25">
      <c r="A337" s="49" t="s">
        <v>290</v>
      </c>
      <c r="B337" s="49" t="s">
        <v>742</v>
      </c>
      <c r="C337" s="49" t="s">
        <v>743</v>
      </c>
      <c r="D337" s="49" t="s">
        <v>741</v>
      </c>
    </row>
    <row r="338" spans="1:4" x14ac:dyDescent="0.25">
      <c r="A338" s="49" t="s">
        <v>290</v>
      </c>
      <c r="B338" s="49" t="s">
        <v>846</v>
      </c>
      <c r="C338" s="49" t="s">
        <v>847</v>
      </c>
      <c r="D338" s="49" t="s">
        <v>845</v>
      </c>
    </row>
    <row r="339" spans="1:4" x14ac:dyDescent="0.25">
      <c r="A339" s="49" t="s">
        <v>290</v>
      </c>
      <c r="B339" s="49" t="s">
        <v>930</v>
      </c>
      <c r="C339" s="49" t="s">
        <v>931</v>
      </c>
      <c r="D339" s="49" t="s">
        <v>929</v>
      </c>
    </row>
    <row r="340" spans="1:4" x14ac:dyDescent="0.25">
      <c r="A340" s="49" t="s">
        <v>290</v>
      </c>
      <c r="B340" s="49" t="s">
        <v>1062</v>
      </c>
      <c r="C340" s="49" t="s">
        <v>1063</v>
      </c>
      <c r="D340" s="49" t="s">
        <v>1061</v>
      </c>
    </row>
    <row r="341" spans="1:4" x14ac:dyDescent="0.25">
      <c r="A341" s="49" t="s">
        <v>290</v>
      </c>
      <c r="B341" s="49" t="s">
        <v>1121</v>
      </c>
      <c r="C341" s="49" t="s">
        <v>1122</v>
      </c>
      <c r="D341" s="49" t="s">
        <v>1120</v>
      </c>
    </row>
    <row r="342" spans="1:4" x14ac:dyDescent="0.25">
      <c r="A342" s="49" t="s">
        <v>290</v>
      </c>
      <c r="B342" s="49" t="s">
        <v>1180</v>
      </c>
      <c r="C342" s="49" t="s">
        <v>1181</v>
      </c>
      <c r="D342" s="49" t="s">
        <v>1179</v>
      </c>
    </row>
    <row r="343" spans="1:4" x14ac:dyDescent="0.25">
      <c r="A343" s="49" t="s">
        <v>290</v>
      </c>
      <c r="B343" s="49" t="s">
        <v>637</v>
      </c>
      <c r="C343" s="49" t="s">
        <v>638</v>
      </c>
      <c r="D343" s="49" t="s">
        <v>636</v>
      </c>
    </row>
    <row r="344" spans="1:4" x14ac:dyDescent="0.25">
      <c r="A344" t="s">
        <v>334</v>
      </c>
      <c r="B344" t="s">
        <v>640</v>
      </c>
      <c r="C344" t="s">
        <v>641</v>
      </c>
      <c r="D344" t="s">
        <v>639</v>
      </c>
    </row>
    <row r="345" spans="1:4" x14ac:dyDescent="0.25">
      <c r="A345" t="s">
        <v>334</v>
      </c>
      <c r="B345" t="s">
        <v>745</v>
      </c>
      <c r="C345" t="s">
        <v>746</v>
      </c>
      <c r="D345" t="s">
        <v>744</v>
      </c>
    </row>
    <row r="346" spans="1:4" x14ac:dyDescent="0.25">
      <c r="A346" s="49" t="s">
        <v>337</v>
      </c>
      <c r="B346" s="49" t="s">
        <v>642</v>
      </c>
      <c r="C346" s="49" t="s">
        <v>642</v>
      </c>
      <c r="D346" s="49" t="s">
        <v>642</v>
      </c>
    </row>
    <row r="347" spans="1:4" x14ac:dyDescent="0.25">
      <c r="A347" s="49" t="s">
        <v>337</v>
      </c>
      <c r="B347" s="49" t="s">
        <v>738</v>
      </c>
      <c r="C347" s="49" t="s">
        <v>738</v>
      </c>
      <c r="D347" s="49" t="s">
        <v>738</v>
      </c>
    </row>
    <row r="348" spans="1:4" x14ac:dyDescent="0.25">
      <c r="A348" s="49" t="s">
        <v>337</v>
      </c>
      <c r="B348" s="49" t="s">
        <v>842</v>
      </c>
      <c r="C348" s="49" t="s">
        <v>842</v>
      </c>
      <c r="D348" s="49" t="s">
        <v>842</v>
      </c>
    </row>
    <row r="349" spans="1:4" x14ac:dyDescent="0.25">
      <c r="A349" s="49" t="s">
        <v>337</v>
      </c>
      <c r="B349" s="49" t="s">
        <v>926</v>
      </c>
      <c r="C349" s="49" t="s">
        <v>926</v>
      </c>
      <c r="D349" s="49" t="s">
        <v>926</v>
      </c>
    </row>
    <row r="350" spans="1:4" x14ac:dyDescent="0.25">
      <c r="A350" s="49" t="s">
        <v>337</v>
      </c>
      <c r="B350" s="49" t="s">
        <v>997</v>
      </c>
      <c r="C350" s="49" t="s">
        <v>997</v>
      </c>
      <c r="D350" s="49" t="s">
        <v>997</v>
      </c>
    </row>
    <row r="351" spans="1:4" x14ac:dyDescent="0.25">
      <c r="A351" t="s">
        <v>587</v>
      </c>
      <c r="B351" t="s">
        <v>644</v>
      </c>
      <c r="C351" t="s">
        <v>645</v>
      </c>
      <c r="D351" t="s">
        <v>643</v>
      </c>
    </row>
    <row r="352" spans="1:4" x14ac:dyDescent="0.25">
      <c r="A352" t="s">
        <v>587</v>
      </c>
      <c r="B352" t="s">
        <v>748</v>
      </c>
      <c r="C352" t="s">
        <v>749</v>
      </c>
      <c r="D352" t="s">
        <v>747</v>
      </c>
    </row>
    <row r="353" spans="1:4" x14ac:dyDescent="0.25">
      <c r="A353" t="s">
        <v>587</v>
      </c>
      <c r="B353" t="s">
        <v>849</v>
      </c>
      <c r="C353" t="s">
        <v>850</v>
      </c>
      <c r="D353" t="s">
        <v>848</v>
      </c>
    </row>
    <row r="354" spans="1:4" x14ac:dyDescent="0.25">
      <c r="A354" s="49" t="s">
        <v>375</v>
      </c>
      <c r="B354" s="49" t="s">
        <v>1770</v>
      </c>
      <c r="C354" s="49" t="s">
        <v>1771</v>
      </c>
      <c r="D354" s="49" t="s">
        <v>1769</v>
      </c>
    </row>
    <row r="355" spans="1:4" x14ac:dyDescent="0.25">
      <c r="A355" s="49" t="s">
        <v>375</v>
      </c>
      <c r="B355" s="49" t="s">
        <v>1298</v>
      </c>
      <c r="C355" s="49" t="s">
        <v>1299</v>
      </c>
      <c r="D355" s="49" t="s">
        <v>1297</v>
      </c>
    </row>
    <row r="356" spans="1:4" x14ac:dyDescent="0.25">
      <c r="A356" s="49" t="s">
        <v>375</v>
      </c>
      <c r="B356" s="49" t="s">
        <v>751</v>
      </c>
      <c r="C356" s="49" t="s">
        <v>752</v>
      </c>
      <c r="D356" s="49" t="s">
        <v>750</v>
      </c>
    </row>
    <row r="357" spans="1:4" x14ac:dyDescent="0.25">
      <c r="A357" s="49" t="s">
        <v>375</v>
      </c>
      <c r="B357" s="49" t="s">
        <v>647</v>
      </c>
      <c r="C357" s="49" t="s">
        <v>647</v>
      </c>
      <c r="D357" s="49" t="s">
        <v>646</v>
      </c>
    </row>
    <row r="358" spans="1:4" x14ac:dyDescent="0.25">
      <c r="A358" s="49" t="s">
        <v>375</v>
      </c>
      <c r="B358" s="49" t="s">
        <v>1124</v>
      </c>
      <c r="C358" s="49" t="s">
        <v>1125</v>
      </c>
      <c r="D358" s="49" t="s">
        <v>1123</v>
      </c>
    </row>
    <row r="359" spans="1:4" x14ac:dyDescent="0.25">
      <c r="A359" s="49" t="s">
        <v>375</v>
      </c>
      <c r="B359" s="49" t="s">
        <v>933</v>
      </c>
      <c r="C359" s="49" t="s">
        <v>933</v>
      </c>
      <c r="D359" s="49" t="s">
        <v>932</v>
      </c>
    </row>
    <row r="360" spans="1:4" x14ac:dyDescent="0.25">
      <c r="A360" s="49" t="s">
        <v>375</v>
      </c>
      <c r="B360" s="49" t="s">
        <v>852</v>
      </c>
      <c r="C360" s="49" t="s">
        <v>852</v>
      </c>
      <c r="D360" s="49" t="s">
        <v>851</v>
      </c>
    </row>
    <row r="361" spans="1:4" x14ac:dyDescent="0.25">
      <c r="A361" s="49" t="s">
        <v>375</v>
      </c>
      <c r="B361" s="49" t="s">
        <v>1657</v>
      </c>
      <c r="C361" s="49" t="s">
        <v>1658</v>
      </c>
      <c r="D361" s="49" t="s">
        <v>1656</v>
      </c>
    </row>
    <row r="362" spans="1:4" x14ac:dyDescent="0.25">
      <c r="A362" s="49" t="s">
        <v>375</v>
      </c>
      <c r="B362" s="49" t="s">
        <v>1698</v>
      </c>
      <c r="C362" s="49" t="s">
        <v>1699</v>
      </c>
      <c r="D362" s="49" t="s">
        <v>1697</v>
      </c>
    </row>
    <row r="363" spans="1:4" x14ac:dyDescent="0.25">
      <c r="A363" s="49" t="s">
        <v>375</v>
      </c>
      <c r="B363" s="49" t="s">
        <v>1736</v>
      </c>
      <c r="C363" s="49" t="s">
        <v>1737</v>
      </c>
      <c r="D363" s="49" t="s">
        <v>1735</v>
      </c>
    </row>
    <row r="364" spans="1:4" x14ac:dyDescent="0.25">
      <c r="A364" s="49" t="s">
        <v>375</v>
      </c>
      <c r="B364" s="49" t="s">
        <v>999</v>
      </c>
      <c r="C364" s="49" t="s">
        <v>1000</v>
      </c>
      <c r="D364" s="49" t="s">
        <v>998</v>
      </c>
    </row>
    <row r="365" spans="1:4" x14ac:dyDescent="0.25">
      <c r="A365" s="49" t="s">
        <v>375</v>
      </c>
      <c r="B365" s="49" t="s">
        <v>1065</v>
      </c>
      <c r="C365" s="49" t="s">
        <v>2704</v>
      </c>
      <c r="D365" s="49" t="s">
        <v>1064</v>
      </c>
    </row>
    <row r="366" spans="1:4" x14ac:dyDescent="0.25">
      <c r="A366" s="49" t="s">
        <v>375</v>
      </c>
      <c r="B366" s="49" t="s">
        <v>1352</v>
      </c>
      <c r="C366" s="49" t="s">
        <v>1352</v>
      </c>
      <c r="D366" s="49" t="s">
        <v>1351</v>
      </c>
    </row>
    <row r="367" spans="1:4" x14ac:dyDescent="0.25">
      <c r="A367" s="49" t="s">
        <v>375</v>
      </c>
      <c r="B367" s="49" t="s">
        <v>1402</v>
      </c>
      <c r="C367" s="49" t="s">
        <v>1403</v>
      </c>
      <c r="D367" s="49" t="s">
        <v>1401</v>
      </c>
    </row>
    <row r="368" spans="1:4" x14ac:dyDescent="0.25">
      <c r="A368" s="49" t="s">
        <v>375</v>
      </c>
      <c r="B368" s="49" t="s">
        <v>1453</v>
      </c>
      <c r="C368" s="49" t="s">
        <v>1454</v>
      </c>
      <c r="D368" s="49" t="s">
        <v>1452</v>
      </c>
    </row>
    <row r="369" spans="1:4" x14ac:dyDescent="0.25">
      <c r="A369" s="49" t="s">
        <v>375</v>
      </c>
      <c r="B369" s="49" t="s">
        <v>1498</v>
      </c>
      <c r="C369" s="49" t="s">
        <v>1499</v>
      </c>
      <c r="D369" s="49" t="s">
        <v>1497</v>
      </c>
    </row>
    <row r="370" spans="1:4" x14ac:dyDescent="0.25">
      <c r="A370" s="49" t="s">
        <v>375</v>
      </c>
      <c r="B370" s="49" t="s">
        <v>1539</v>
      </c>
      <c r="C370" s="49" t="s">
        <v>1540</v>
      </c>
      <c r="D370" s="49" t="s">
        <v>1538</v>
      </c>
    </row>
    <row r="371" spans="1:4" x14ac:dyDescent="0.25">
      <c r="A371" s="49" t="s">
        <v>375</v>
      </c>
      <c r="B371" s="49" t="s">
        <v>1578</v>
      </c>
      <c r="C371" s="49" t="s">
        <v>1579</v>
      </c>
      <c r="D371" s="49" t="s">
        <v>1577</v>
      </c>
    </row>
    <row r="372" spans="1:4" x14ac:dyDescent="0.25">
      <c r="A372" s="49" t="s">
        <v>375</v>
      </c>
      <c r="B372" s="49" t="s">
        <v>1240</v>
      </c>
      <c r="C372" s="49" t="s">
        <v>1241</v>
      </c>
      <c r="D372" s="49" t="s">
        <v>1239</v>
      </c>
    </row>
    <row r="373" spans="1:4" x14ac:dyDescent="0.25">
      <c r="A373" s="49" t="s">
        <v>375</v>
      </c>
      <c r="B373" s="49" t="s">
        <v>1183</v>
      </c>
      <c r="C373" s="49" t="s">
        <v>1184</v>
      </c>
      <c r="D373" s="49" t="s">
        <v>1182</v>
      </c>
    </row>
    <row r="374" spans="1:4" x14ac:dyDescent="0.25">
      <c r="A374" s="49" t="s">
        <v>375</v>
      </c>
      <c r="B374" s="49" t="s">
        <v>1618</v>
      </c>
      <c r="C374" s="49" t="s">
        <v>1619</v>
      </c>
      <c r="D374" s="49" t="s">
        <v>1617</v>
      </c>
    </row>
    <row r="375" spans="1:4" x14ac:dyDescent="0.25">
      <c r="A375" t="s">
        <v>113</v>
      </c>
      <c r="B375" t="s">
        <v>2705</v>
      </c>
      <c r="C375" t="s">
        <v>2706</v>
      </c>
      <c r="D375" t="s">
        <v>2707</v>
      </c>
    </row>
    <row r="376" spans="1:4" x14ac:dyDescent="0.25">
      <c r="A376" t="s">
        <v>113</v>
      </c>
      <c r="B376" t="s">
        <v>2708</v>
      </c>
      <c r="C376" t="s">
        <v>2708</v>
      </c>
      <c r="D376" t="s">
        <v>2709</v>
      </c>
    </row>
    <row r="377" spans="1:4" x14ac:dyDescent="0.25">
      <c r="A377" t="s">
        <v>113</v>
      </c>
      <c r="B377" t="s">
        <v>2710</v>
      </c>
      <c r="C377" t="s">
        <v>2711</v>
      </c>
      <c r="D377" t="s">
        <v>2712</v>
      </c>
    </row>
    <row r="378" spans="1:4" x14ac:dyDescent="0.25">
      <c r="A378" t="s">
        <v>113</v>
      </c>
      <c r="B378" t="s">
        <v>649</v>
      </c>
      <c r="C378" t="s">
        <v>2713</v>
      </c>
      <c r="D378" t="s">
        <v>648</v>
      </c>
    </row>
    <row r="379" spans="1:4" x14ac:dyDescent="0.25">
      <c r="A379" t="s">
        <v>113</v>
      </c>
      <c r="B379" t="s">
        <v>2714</v>
      </c>
      <c r="C379" t="s">
        <v>2715</v>
      </c>
      <c r="D379" t="s">
        <v>2716</v>
      </c>
    </row>
    <row r="380" spans="1:4" x14ac:dyDescent="0.25">
      <c r="A380" t="s">
        <v>113</v>
      </c>
      <c r="B380" t="s">
        <v>2717</v>
      </c>
      <c r="C380" t="s">
        <v>2718</v>
      </c>
      <c r="D380" t="s">
        <v>2719</v>
      </c>
    </row>
    <row r="381" spans="1:4" x14ac:dyDescent="0.25">
      <c r="A381" t="s">
        <v>113</v>
      </c>
      <c r="B381" t="s">
        <v>2720</v>
      </c>
      <c r="C381" t="s">
        <v>2720</v>
      </c>
      <c r="D381" t="s">
        <v>2721</v>
      </c>
    </row>
    <row r="382" spans="1:4" x14ac:dyDescent="0.25">
      <c r="A382" t="s">
        <v>113</v>
      </c>
      <c r="B382" t="s">
        <v>2722</v>
      </c>
      <c r="C382" t="s">
        <v>2722</v>
      </c>
      <c r="D382" t="s">
        <v>2723</v>
      </c>
    </row>
    <row r="383" spans="1:4" x14ac:dyDescent="0.25">
      <c r="A383" t="s">
        <v>113</v>
      </c>
      <c r="B383" t="s">
        <v>2724</v>
      </c>
      <c r="C383" t="s">
        <v>2725</v>
      </c>
      <c r="D383" t="s">
        <v>2726</v>
      </c>
    </row>
    <row r="384" spans="1:4" x14ac:dyDescent="0.25">
      <c r="A384" t="s">
        <v>113</v>
      </c>
      <c r="B384" t="s">
        <v>2727</v>
      </c>
      <c r="C384" t="s">
        <v>2728</v>
      </c>
      <c r="D384" t="s">
        <v>2729</v>
      </c>
    </row>
    <row r="385" spans="1:4" x14ac:dyDescent="0.25">
      <c r="A385" t="s">
        <v>113</v>
      </c>
      <c r="B385" t="s">
        <v>754</v>
      </c>
      <c r="C385" t="s">
        <v>754</v>
      </c>
      <c r="D385" t="s">
        <v>753</v>
      </c>
    </row>
    <row r="386" spans="1:4" x14ac:dyDescent="0.25">
      <c r="A386" t="s">
        <v>113</v>
      </c>
      <c r="B386" t="s">
        <v>854</v>
      </c>
      <c r="C386" t="s">
        <v>855</v>
      </c>
      <c r="D386" t="s">
        <v>853</v>
      </c>
    </row>
    <row r="387" spans="1:4" x14ac:dyDescent="0.25">
      <c r="A387" t="s">
        <v>113</v>
      </c>
      <c r="B387" t="s">
        <v>2676</v>
      </c>
      <c r="C387" t="s">
        <v>2677</v>
      </c>
      <c r="D387" t="s">
        <v>2675</v>
      </c>
    </row>
    <row r="388" spans="1:4" x14ac:dyDescent="0.25">
      <c r="A388" t="s">
        <v>113</v>
      </c>
      <c r="B388" t="s">
        <v>2730</v>
      </c>
      <c r="C388" t="s">
        <v>2730</v>
      </c>
      <c r="D388" t="s">
        <v>2731</v>
      </c>
    </row>
    <row r="389" spans="1:4" x14ac:dyDescent="0.25">
      <c r="A389" t="s">
        <v>113</v>
      </c>
      <c r="B389" t="s">
        <v>2732</v>
      </c>
      <c r="C389" t="s">
        <v>2732</v>
      </c>
      <c r="D389" t="s">
        <v>2733</v>
      </c>
    </row>
    <row r="390" spans="1:4" x14ac:dyDescent="0.25">
      <c r="A390" t="s">
        <v>113</v>
      </c>
      <c r="B390" t="s">
        <v>936</v>
      </c>
      <c r="C390" t="s">
        <v>936</v>
      </c>
      <c r="D390" t="s">
        <v>935</v>
      </c>
    </row>
    <row r="391" spans="1:4" x14ac:dyDescent="0.25">
      <c r="A391" t="s">
        <v>113</v>
      </c>
      <c r="B391" t="s">
        <v>2734</v>
      </c>
      <c r="C391" t="s">
        <v>2735</v>
      </c>
      <c r="D391" t="s">
        <v>2736</v>
      </c>
    </row>
    <row r="392" spans="1:4" x14ac:dyDescent="0.25">
      <c r="A392" t="s">
        <v>113</v>
      </c>
      <c r="B392" t="s">
        <v>2737</v>
      </c>
      <c r="C392" t="s">
        <v>2737</v>
      </c>
      <c r="D392" t="s">
        <v>2738</v>
      </c>
    </row>
    <row r="393" spans="1:4" x14ac:dyDescent="0.25">
      <c r="A393" t="s">
        <v>113</v>
      </c>
      <c r="B393" t="s">
        <v>1002</v>
      </c>
      <c r="C393" t="s">
        <v>1003</v>
      </c>
      <c r="D393" t="s">
        <v>1001</v>
      </c>
    </row>
    <row r="394" spans="1:4" x14ac:dyDescent="0.25">
      <c r="A394" t="s">
        <v>113</v>
      </c>
      <c r="B394" t="s">
        <v>1068</v>
      </c>
      <c r="C394" t="s">
        <v>1068</v>
      </c>
      <c r="D394" t="s">
        <v>1067</v>
      </c>
    </row>
    <row r="395" spans="1:4" x14ac:dyDescent="0.25">
      <c r="A395" t="s">
        <v>113</v>
      </c>
      <c r="B395" t="s">
        <v>2739</v>
      </c>
      <c r="C395" t="s">
        <v>2739</v>
      </c>
      <c r="D395" t="s">
        <v>2740</v>
      </c>
    </row>
    <row r="396" spans="1:4" x14ac:dyDescent="0.25">
      <c r="A396" t="s">
        <v>113</v>
      </c>
      <c r="B396" t="s">
        <v>1127</v>
      </c>
      <c r="C396" t="s">
        <v>1128</v>
      </c>
      <c r="D396" t="s">
        <v>1126</v>
      </c>
    </row>
    <row r="397" spans="1:4" x14ac:dyDescent="0.25">
      <c r="A397" t="s">
        <v>113</v>
      </c>
      <c r="B397" t="s">
        <v>2741</v>
      </c>
      <c r="C397" t="s">
        <v>2742</v>
      </c>
      <c r="D397" t="s">
        <v>2743</v>
      </c>
    </row>
    <row r="398" spans="1:4" x14ac:dyDescent="0.25">
      <c r="A398" t="s">
        <v>113</v>
      </c>
      <c r="B398" t="s">
        <v>2744</v>
      </c>
      <c r="C398" t="s">
        <v>2744</v>
      </c>
      <c r="D398" t="s">
        <v>2745</v>
      </c>
    </row>
    <row r="399" spans="1:4" x14ac:dyDescent="0.25">
      <c r="A399" t="s">
        <v>113</v>
      </c>
      <c r="B399" t="s">
        <v>2746</v>
      </c>
      <c r="C399" t="s">
        <v>2747</v>
      </c>
      <c r="D399" t="s">
        <v>2748</v>
      </c>
    </row>
    <row r="400" spans="1:4" x14ac:dyDescent="0.25">
      <c r="A400" t="s">
        <v>113</v>
      </c>
      <c r="B400" t="s">
        <v>1186</v>
      </c>
      <c r="C400" t="s">
        <v>1187</v>
      </c>
      <c r="D400" t="s">
        <v>1185</v>
      </c>
    </row>
    <row r="401" spans="1:4" x14ac:dyDescent="0.25">
      <c r="A401" t="s">
        <v>113</v>
      </c>
      <c r="B401" t="s">
        <v>2749</v>
      </c>
      <c r="C401" t="s">
        <v>2749</v>
      </c>
      <c r="D401" t="s">
        <v>2750</v>
      </c>
    </row>
    <row r="402" spans="1:4" x14ac:dyDescent="0.25">
      <c r="A402" t="s">
        <v>113</v>
      </c>
      <c r="B402" t="s">
        <v>2751</v>
      </c>
      <c r="C402" t="s">
        <v>2752</v>
      </c>
      <c r="D402" t="s">
        <v>2753</v>
      </c>
    </row>
    <row r="403" spans="1:4" x14ac:dyDescent="0.25">
      <c r="A403" t="s">
        <v>113</v>
      </c>
      <c r="B403" t="s">
        <v>2754</v>
      </c>
      <c r="C403" t="s">
        <v>2755</v>
      </c>
      <c r="D403" t="s">
        <v>2756</v>
      </c>
    </row>
    <row r="404" spans="1:4" x14ac:dyDescent="0.25">
      <c r="A404" t="s">
        <v>113</v>
      </c>
      <c r="B404" t="s">
        <v>2757</v>
      </c>
      <c r="C404" t="s">
        <v>2758</v>
      </c>
      <c r="D404" t="s">
        <v>2759</v>
      </c>
    </row>
    <row r="405" spans="1:4" x14ac:dyDescent="0.25">
      <c r="A405" t="s">
        <v>113</v>
      </c>
      <c r="B405" t="s">
        <v>2760</v>
      </c>
      <c r="C405" t="s">
        <v>2761</v>
      </c>
      <c r="D405" t="s">
        <v>2762</v>
      </c>
    </row>
    <row r="406" spans="1:4" x14ac:dyDescent="0.25">
      <c r="A406" t="s">
        <v>113</v>
      </c>
      <c r="B406" t="s">
        <v>2763</v>
      </c>
      <c r="C406" t="s">
        <v>2764</v>
      </c>
      <c r="D406" t="s">
        <v>2765</v>
      </c>
    </row>
    <row r="407" spans="1:4" x14ac:dyDescent="0.25">
      <c r="A407" t="s">
        <v>113</v>
      </c>
      <c r="B407" t="s">
        <v>1243</v>
      </c>
      <c r="C407" t="s">
        <v>1244</v>
      </c>
      <c r="D407" t="s">
        <v>1242</v>
      </c>
    </row>
    <row r="408" spans="1:4" x14ac:dyDescent="0.25">
      <c r="A408" t="s">
        <v>113</v>
      </c>
      <c r="B408" t="s">
        <v>2766</v>
      </c>
      <c r="C408" t="s">
        <v>1302</v>
      </c>
      <c r="D408" t="s">
        <v>1300</v>
      </c>
    </row>
    <row r="409" spans="1:4" x14ac:dyDescent="0.25">
      <c r="A409" t="s">
        <v>113</v>
      </c>
      <c r="B409" t="s">
        <v>2767</v>
      </c>
      <c r="C409" t="s">
        <v>2767</v>
      </c>
      <c r="D409" t="s">
        <v>2768</v>
      </c>
    </row>
    <row r="410" spans="1:4" x14ac:dyDescent="0.25">
      <c r="A410" t="s">
        <v>113</v>
      </c>
      <c r="B410" t="s">
        <v>2769</v>
      </c>
      <c r="C410" t="s">
        <v>2770</v>
      </c>
      <c r="D410" t="s">
        <v>2771</v>
      </c>
    </row>
    <row r="411" spans="1:4" x14ac:dyDescent="0.25">
      <c r="A411" t="s">
        <v>113</v>
      </c>
      <c r="B411" t="s">
        <v>2772</v>
      </c>
      <c r="C411" t="s">
        <v>2773</v>
      </c>
      <c r="D411" t="s">
        <v>2774</v>
      </c>
    </row>
    <row r="412" spans="1:4" x14ac:dyDescent="0.25">
      <c r="A412" t="s">
        <v>113</v>
      </c>
      <c r="B412" t="s">
        <v>2775</v>
      </c>
      <c r="C412" t="s">
        <v>2776</v>
      </c>
      <c r="D412" t="s">
        <v>2777</v>
      </c>
    </row>
    <row r="413" spans="1:4" x14ac:dyDescent="0.25">
      <c r="A413" t="s">
        <v>113</v>
      </c>
      <c r="B413" t="s">
        <v>2778</v>
      </c>
      <c r="C413" t="s">
        <v>2779</v>
      </c>
      <c r="D413" t="s">
        <v>2780</v>
      </c>
    </row>
    <row r="414" spans="1:4" x14ac:dyDescent="0.25">
      <c r="A414" t="s">
        <v>113</v>
      </c>
      <c r="B414" t="s">
        <v>2781</v>
      </c>
      <c r="C414" t="s">
        <v>2782</v>
      </c>
      <c r="D414" t="s">
        <v>2783</v>
      </c>
    </row>
    <row r="415" spans="1:4" x14ac:dyDescent="0.25">
      <c r="A415" t="s">
        <v>113</v>
      </c>
      <c r="B415" t="s">
        <v>2784</v>
      </c>
      <c r="C415" t="s">
        <v>2785</v>
      </c>
      <c r="D415" t="s">
        <v>2786</v>
      </c>
    </row>
    <row r="416" spans="1:4" x14ac:dyDescent="0.25">
      <c r="A416" t="s">
        <v>113</v>
      </c>
      <c r="B416" t="s">
        <v>2787</v>
      </c>
      <c r="C416" t="s">
        <v>2788</v>
      </c>
      <c r="D416" t="s">
        <v>2789</v>
      </c>
    </row>
    <row r="417" spans="1:4" x14ac:dyDescent="0.25">
      <c r="A417" t="s">
        <v>113</v>
      </c>
      <c r="B417" t="s">
        <v>2624</v>
      </c>
      <c r="C417" t="s">
        <v>2624</v>
      </c>
      <c r="D417" t="s">
        <v>2623</v>
      </c>
    </row>
    <row r="418" spans="1:4" x14ac:dyDescent="0.25">
      <c r="A418" t="s">
        <v>113</v>
      </c>
      <c r="B418" t="s">
        <v>2790</v>
      </c>
      <c r="C418" t="s">
        <v>2791</v>
      </c>
      <c r="D418" t="s">
        <v>2792</v>
      </c>
    </row>
    <row r="419" spans="1:4" x14ac:dyDescent="0.25">
      <c r="A419" t="s">
        <v>113</v>
      </c>
      <c r="B419" t="s">
        <v>1354</v>
      </c>
      <c r="C419" t="s">
        <v>1354</v>
      </c>
      <c r="D419" t="s">
        <v>1353</v>
      </c>
    </row>
    <row r="420" spans="1:4" x14ac:dyDescent="0.25">
      <c r="A420" t="s">
        <v>113</v>
      </c>
      <c r="B420" t="s">
        <v>2313</v>
      </c>
      <c r="C420" t="s">
        <v>2314</v>
      </c>
      <c r="D420" t="s">
        <v>2312</v>
      </c>
    </row>
    <row r="421" spans="1:4" x14ac:dyDescent="0.25">
      <c r="A421" t="s">
        <v>113</v>
      </c>
      <c r="B421" t="s">
        <v>2643</v>
      </c>
      <c r="C421" t="s">
        <v>2644</v>
      </c>
      <c r="D421" t="s">
        <v>2642</v>
      </c>
    </row>
    <row r="422" spans="1:4" x14ac:dyDescent="0.25">
      <c r="A422" t="s">
        <v>113</v>
      </c>
      <c r="B422" t="s">
        <v>2793</v>
      </c>
      <c r="C422" t="s">
        <v>2794</v>
      </c>
      <c r="D422" t="s">
        <v>2795</v>
      </c>
    </row>
    <row r="423" spans="1:4" x14ac:dyDescent="0.25">
      <c r="A423" t="s">
        <v>113</v>
      </c>
      <c r="B423" t="s">
        <v>2796</v>
      </c>
      <c r="C423" t="s">
        <v>2797</v>
      </c>
      <c r="D423" t="s">
        <v>2798</v>
      </c>
    </row>
    <row r="424" spans="1:4" x14ac:dyDescent="0.25">
      <c r="A424" t="s">
        <v>113</v>
      </c>
      <c r="B424" t="s">
        <v>1405</v>
      </c>
      <c r="C424" t="s">
        <v>1405</v>
      </c>
      <c r="D424" t="s">
        <v>1404</v>
      </c>
    </row>
    <row r="425" spans="1:4" x14ac:dyDescent="0.25">
      <c r="A425" t="s">
        <v>113</v>
      </c>
      <c r="B425" t="s">
        <v>2799</v>
      </c>
      <c r="C425" t="s">
        <v>2800</v>
      </c>
      <c r="D425" t="s">
        <v>2801</v>
      </c>
    </row>
    <row r="426" spans="1:4" x14ac:dyDescent="0.25">
      <c r="A426" t="s">
        <v>113</v>
      </c>
      <c r="B426" t="s">
        <v>2802</v>
      </c>
      <c r="C426" t="s">
        <v>2802</v>
      </c>
      <c r="D426" t="s">
        <v>2803</v>
      </c>
    </row>
    <row r="427" spans="1:4" x14ac:dyDescent="0.25">
      <c r="A427" t="s">
        <v>113</v>
      </c>
      <c r="B427" t="s">
        <v>2804</v>
      </c>
      <c r="C427" t="s">
        <v>2805</v>
      </c>
      <c r="D427" t="s">
        <v>2806</v>
      </c>
    </row>
    <row r="428" spans="1:4" x14ac:dyDescent="0.25">
      <c r="A428" t="s">
        <v>113</v>
      </c>
      <c r="B428" t="s">
        <v>2807</v>
      </c>
      <c r="C428" t="s">
        <v>2808</v>
      </c>
      <c r="D428" t="s">
        <v>2809</v>
      </c>
    </row>
    <row r="429" spans="1:4" x14ac:dyDescent="0.25">
      <c r="A429" t="s">
        <v>113</v>
      </c>
      <c r="B429" t="s">
        <v>2810</v>
      </c>
      <c r="C429" t="s">
        <v>2811</v>
      </c>
      <c r="D429" t="s">
        <v>2812</v>
      </c>
    </row>
    <row r="430" spans="1:4" x14ac:dyDescent="0.25">
      <c r="A430" t="s">
        <v>113</v>
      </c>
      <c r="B430" t="s">
        <v>1456</v>
      </c>
      <c r="C430" t="s">
        <v>1456</v>
      </c>
      <c r="D430" t="s">
        <v>1455</v>
      </c>
    </row>
    <row r="431" spans="1:4" x14ac:dyDescent="0.25">
      <c r="A431" t="s">
        <v>113</v>
      </c>
      <c r="B431" t="s">
        <v>2327</v>
      </c>
      <c r="C431" t="s">
        <v>2328</v>
      </c>
      <c r="D431" t="s">
        <v>2326</v>
      </c>
    </row>
    <row r="432" spans="1:4" x14ac:dyDescent="0.25">
      <c r="A432" t="s">
        <v>113</v>
      </c>
      <c r="B432" t="s">
        <v>2341</v>
      </c>
      <c r="C432" t="s">
        <v>2342</v>
      </c>
      <c r="D432" t="s">
        <v>2340</v>
      </c>
    </row>
    <row r="433" spans="1:4" x14ac:dyDescent="0.25">
      <c r="A433" t="s">
        <v>113</v>
      </c>
      <c r="B433" t="s">
        <v>1501</v>
      </c>
      <c r="C433" t="s">
        <v>1502</v>
      </c>
      <c r="D433" t="s">
        <v>1500</v>
      </c>
    </row>
    <row r="434" spans="1:4" x14ac:dyDescent="0.25">
      <c r="A434" t="s">
        <v>113</v>
      </c>
      <c r="B434" t="s">
        <v>2648</v>
      </c>
      <c r="C434" t="s">
        <v>2649</v>
      </c>
      <c r="D434" t="s">
        <v>2647</v>
      </c>
    </row>
    <row r="435" spans="1:4" x14ac:dyDescent="0.25">
      <c r="A435" t="s">
        <v>113</v>
      </c>
      <c r="B435" t="s">
        <v>2813</v>
      </c>
      <c r="C435" t="s">
        <v>2813</v>
      </c>
      <c r="D435" t="s">
        <v>2814</v>
      </c>
    </row>
    <row r="436" spans="1:4" x14ac:dyDescent="0.25">
      <c r="A436" t="s">
        <v>113</v>
      </c>
      <c r="B436" t="s">
        <v>1542</v>
      </c>
      <c r="C436" t="s">
        <v>1543</v>
      </c>
      <c r="D436" t="s">
        <v>1541</v>
      </c>
    </row>
    <row r="437" spans="1:4" x14ac:dyDescent="0.25">
      <c r="A437" t="s">
        <v>113</v>
      </c>
      <c r="B437" t="s">
        <v>1807</v>
      </c>
      <c r="C437" t="s">
        <v>1808</v>
      </c>
      <c r="D437" t="s">
        <v>1806</v>
      </c>
    </row>
    <row r="438" spans="1:4" x14ac:dyDescent="0.25">
      <c r="A438" t="s">
        <v>113</v>
      </c>
      <c r="B438" t="s">
        <v>2815</v>
      </c>
      <c r="C438" t="s">
        <v>2815</v>
      </c>
      <c r="D438" t="s">
        <v>2816</v>
      </c>
    </row>
    <row r="439" spans="1:4" x14ac:dyDescent="0.25">
      <c r="A439" t="s">
        <v>113</v>
      </c>
      <c r="B439" t="s">
        <v>1581</v>
      </c>
      <c r="C439" t="s">
        <v>1582</v>
      </c>
      <c r="D439" t="s">
        <v>1580</v>
      </c>
    </row>
    <row r="440" spans="1:4" x14ac:dyDescent="0.25">
      <c r="A440" t="s">
        <v>113</v>
      </c>
      <c r="B440" t="s">
        <v>1621</v>
      </c>
      <c r="C440" t="s">
        <v>1621</v>
      </c>
      <c r="D440" t="s">
        <v>1620</v>
      </c>
    </row>
    <row r="441" spans="1:4" x14ac:dyDescent="0.25">
      <c r="A441" t="s">
        <v>113</v>
      </c>
      <c r="B441" t="s">
        <v>2817</v>
      </c>
      <c r="C441" t="s">
        <v>2817</v>
      </c>
      <c r="D441" t="s">
        <v>2818</v>
      </c>
    </row>
    <row r="442" spans="1:4" x14ac:dyDescent="0.25">
      <c r="A442" t="s">
        <v>113</v>
      </c>
      <c r="B442" t="s">
        <v>2819</v>
      </c>
      <c r="C442" t="s">
        <v>2820</v>
      </c>
      <c r="D442" t="s">
        <v>2821</v>
      </c>
    </row>
    <row r="443" spans="1:4" x14ac:dyDescent="0.25">
      <c r="A443" t="s">
        <v>113</v>
      </c>
      <c r="B443" t="s">
        <v>1739</v>
      </c>
      <c r="C443" t="s">
        <v>1739</v>
      </c>
      <c r="D443" t="s">
        <v>1738</v>
      </c>
    </row>
    <row r="444" spans="1:4" x14ac:dyDescent="0.25">
      <c r="A444" t="s">
        <v>113</v>
      </c>
      <c r="B444" t="s">
        <v>1773</v>
      </c>
      <c r="C444" t="s">
        <v>1774</v>
      </c>
      <c r="D444" t="s">
        <v>1772</v>
      </c>
    </row>
    <row r="445" spans="1:4" x14ac:dyDescent="0.25">
      <c r="A445" t="s">
        <v>113</v>
      </c>
      <c r="B445" t="s">
        <v>2822</v>
      </c>
      <c r="C445" t="s">
        <v>2823</v>
      </c>
      <c r="D445" t="s">
        <v>2824</v>
      </c>
    </row>
    <row r="446" spans="1:4" x14ac:dyDescent="0.25">
      <c r="A446" t="s">
        <v>113</v>
      </c>
      <c r="B446" t="s">
        <v>2825</v>
      </c>
      <c r="C446" t="s">
        <v>2826</v>
      </c>
      <c r="D446" t="s">
        <v>2827</v>
      </c>
    </row>
    <row r="447" spans="1:4" x14ac:dyDescent="0.25">
      <c r="A447" t="s">
        <v>113</v>
      </c>
      <c r="B447" t="s">
        <v>2828</v>
      </c>
      <c r="C447" t="s">
        <v>2829</v>
      </c>
      <c r="D447" t="s">
        <v>2830</v>
      </c>
    </row>
    <row r="448" spans="1:4" x14ac:dyDescent="0.25">
      <c r="A448" t="s">
        <v>113</v>
      </c>
      <c r="B448" t="s">
        <v>2831</v>
      </c>
      <c r="C448" t="s">
        <v>2831</v>
      </c>
      <c r="D448" t="s">
        <v>2832</v>
      </c>
    </row>
    <row r="449" spans="1:4" x14ac:dyDescent="0.25">
      <c r="A449" t="s">
        <v>113</v>
      </c>
      <c r="B449" t="s">
        <v>1872</v>
      </c>
      <c r="C449" t="s">
        <v>1872</v>
      </c>
      <c r="D449" t="s">
        <v>1871</v>
      </c>
    </row>
    <row r="450" spans="1:4" x14ac:dyDescent="0.25">
      <c r="A450" t="s">
        <v>113</v>
      </c>
      <c r="B450" t="s">
        <v>2833</v>
      </c>
      <c r="C450" t="s">
        <v>2834</v>
      </c>
      <c r="D450" t="s">
        <v>2835</v>
      </c>
    </row>
    <row r="451" spans="1:4" x14ac:dyDescent="0.25">
      <c r="A451" t="s">
        <v>113</v>
      </c>
      <c r="B451" t="s">
        <v>2836</v>
      </c>
      <c r="C451" t="s">
        <v>2837</v>
      </c>
      <c r="D451" t="s">
        <v>2838</v>
      </c>
    </row>
    <row r="452" spans="1:4" x14ac:dyDescent="0.25">
      <c r="A452" t="s">
        <v>113</v>
      </c>
      <c r="B452" t="s">
        <v>1902</v>
      </c>
      <c r="C452" t="s">
        <v>1903</v>
      </c>
      <c r="D452" t="s">
        <v>1901</v>
      </c>
    </row>
    <row r="453" spans="1:4" x14ac:dyDescent="0.25">
      <c r="A453" t="s">
        <v>113</v>
      </c>
      <c r="B453" t="s">
        <v>2839</v>
      </c>
      <c r="C453" t="s">
        <v>2840</v>
      </c>
      <c r="D453" t="s">
        <v>2841</v>
      </c>
    </row>
    <row r="454" spans="1:4" x14ac:dyDescent="0.25">
      <c r="A454" t="s">
        <v>113</v>
      </c>
      <c r="B454" t="s">
        <v>2842</v>
      </c>
      <c r="C454" t="s">
        <v>2843</v>
      </c>
      <c r="D454" t="s">
        <v>2844</v>
      </c>
    </row>
    <row r="455" spans="1:4" x14ac:dyDescent="0.25">
      <c r="A455" t="s">
        <v>113</v>
      </c>
      <c r="B455" t="s">
        <v>2845</v>
      </c>
      <c r="C455" t="s">
        <v>2846</v>
      </c>
      <c r="D455" t="s">
        <v>2847</v>
      </c>
    </row>
    <row r="456" spans="1:4" x14ac:dyDescent="0.25">
      <c r="A456" t="s">
        <v>113</v>
      </c>
      <c r="B456" t="s">
        <v>2848</v>
      </c>
      <c r="C456" t="s">
        <v>2848</v>
      </c>
      <c r="D456" t="s">
        <v>2849</v>
      </c>
    </row>
    <row r="457" spans="1:4" x14ac:dyDescent="0.25">
      <c r="A457" t="s">
        <v>113</v>
      </c>
      <c r="B457" t="s">
        <v>2850</v>
      </c>
      <c r="C457" t="s">
        <v>2850</v>
      </c>
      <c r="D457" t="s">
        <v>2851</v>
      </c>
    </row>
    <row r="458" spans="1:4" x14ac:dyDescent="0.25">
      <c r="A458" t="s">
        <v>113</v>
      </c>
      <c r="B458" t="s">
        <v>1930</v>
      </c>
      <c r="C458" t="s">
        <v>1931</v>
      </c>
      <c r="D458" t="s">
        <v>1929</v>
      </c>
    </row>
    <row r="459" spans="1:4" x14ac:dyDescent="0.25">
      <c r="A459" t="s">
        <v>113</v>
      </c>
      <c r="B459" t="s">
        <v>2852</v>
      </c>
      <c r="C459" t="s">
        <v>2852</v>
      </c>
      <c r="D459" t="s">
        <v>2853</v>
      </c>
    </row>
    <row r="460" spans="1:4" x14ac:dyDescent="0.25">
      <c r="A460" t="s">
        <v>113</v>
      </c>
      <c r="B460" t="s">
        <v>2854</v>
      </c>
      <c r="C460" t="s">
        <v>2855</v>
      </c>
      <c r="D460" t="s">
        <v>2856</v>
      </c>
    </row>
    <row r="461" spans="1:4" x14ac:dyDescent="0.25">
      <c r="A461" t="s">
        <v>113</v>
      </c>
      <c r="B461" t="s">
        <v>2657</v>
      </c>
      <c r="C461" t="s">
        <v>2658</v>
      </c>
      <c r="D461" t="s">
        <v>2656</v>
      </c>
    </row>
    <row r="462" spans="1:4" x14ac:dyDescent="0.25">
      <c r="A462" t="s">
        <v>113</v>
      </c>
      <c r="B462" t="s">
        <v>2857</v>
      </c>
      <c r="C462" t="s">
        <v>2857</v>
      </c>
      <c r="D462" t="s">
        <v>2858</v>
      </c>
    </row>
    <row r="463" spans="1:4" x14ac:dyDescent="0.25">
      <c r="A463" t="s">
        <v>113</v>
      </c>
      <c r="B463" t="s">
        <v>2859</v>
      </c>
      <c r="C463" t="s">
        <v>2859</v>
      </c>
      <c r="D463" t="s">
        <v>2860</v>
      </c>
    </row>
    <row r="464" spans="1:4" x14ac:dyDescent="0.25">
      <c r="A464" t="s">
        <v>113</v>
      </c>
      <c r="B464" t="s">
        <v>2861</v>
      </c>
      <c r="C464" t="s">
        <v>2861</v>
      </c>
      <c r="D464" t="s">
        <v>2862</v>
      </c>
    </row>
    <row r="465" spans="1:4" x14ac:dyDescent="0.25">
      <c r="A465" t="s">
        <v>113</v>
      </c>
      <c r="B465" t="s">
        <v>1955</v>
      </c>
      <c r="C465" t="s">
        <v>1956</v>
      </c>
      <c r="D465" t="s">
        <v>1954</v>
      </c>
    </row>
    <row r="466" spans="1:4" x14ac:dyDescent="0.25">
      <c r="A466" t="s">
        <v>113</v>
      </c>
      <c r="B466" t="s">
        <v>1981</v>
      </c>
      <c r="C466" t="s">
        <v>1982</v>
      </c>
      <c r="D466" t="s">
        <v>1980</v>
      </c>
    </row>
    <row r="467" spans="1:4" x14ac:dyDescent="0.25">
      <c r="A467" t="s">
        <v>113</v>
      </c>
      <c r="B467" t="s">
        <v>2863</v>
      </c>
      <c r="C467" t="s">
        <v>2863</v>
      </c>
      <c r="D467" t="s">
        <v>2864</v>
      </c>
    </row>
    <row r="468" spans="1:4" x14ac:dyDescent="0.25">
      <c r="A468" t="s">
        <v>113</v>
      </c>
      <c r="B468" t="s">
        <v>2865</v>
      </c>
      <c r="C468" t="s">
        <v>2865</v>
      </c>
      <c r="D468" t="s">
        <v>2866</v>
      </c>
    </row>
    <row r="469" spans="1:4" x14ac:dyDescent="0.25">
      <c r="A469" t="s">
        <v>113</v>
      </c>
      <c r="B469" t="s">
        <v>2867</v>
      </c>
      <c r="C469" t="s">
        <v>2867</v>
      </c>
      <c r="D469" t="s">
        <v>2868</v>
      </c>
    </row>
    <row r="470" spans="1:4" x14ac:dyDescent="0.25">
      <c r="A470" t="s">
        <v>113</v>
      </c>
      <c r="B470" t="s">
        <v>2006</v>
      </c>
      <c r="C470" t="s">
        <v>2006</v>
      </c>
      <c r="D470" t="s">
        <v>2005</v>
      </c>
    </row>
    <row r="471" spans="1:4" x14ac:dyDescent="0.25">
      <c r="A471" t="s">
        <v>113</v>
      </c>
      <c r="B471" t="s">
        <v>2869</v>
      </c>
      <c r="C471" t="s">
        <v>2869</v>
      </c>
      <c r="D471" t="s">
        <v>2870</v>
      </c>
    </row>
    <row r="472" spans="1:4" x14ac:dyDescent="0.25">
      <c r="A472" t="s">
        <v>113</v>
      </c>
      <c r="B472" t="s">
        <v>2871</v>
      </c>
      <c r="C472" t="s">
        <v>2871</v>
      </c>
      <c r="D472" t="s">
        <v>2872</v>
      </c>
    </row>
    <row r="473" spans="1:4" x14ac:dyDescent="0.25">
      <c r="A473" t="s">
        <v>113</v>
      </c>
      <c r="B473" t="s">
        <v>2032</v>
      </c>
      <c r="C473" t="s">
        <v>2032</v>
      </c>
      <c r="D473" t="s">
        <v>2031</v>
      </c>
    </row>
    <row r="474" spans="1:4" x14ac:dyDescent="0.25">
      <c r="A474" t="s">
        <v>113</v>
      </c>
      <c r="B474" t="s">
        <v>2873</v>
      </c>
      <c r="C474" t="s">
        <v>2874</v>
      </c>
      <c r="D474" t="s">
        <v>2875</v>
      </c>
    </row>
    <row r="475" spans="1:4" x14ac:dyDescent="0.25">
      <c r="A475" t="s">
        <v>113</v>
      </c>
      <c r="B475" t="s">
        <v>2876</v>
      </c>
      <c r="C475" t="s">
        <v>2877</v>
      </c>
      <c r="D475" t="s">
        <v>2878</v>
      </c>
    </row>
    <row r="476" spans="1:4" x14ac:dyDescent="0.25">
      <c r="A476" t="s">
        <v>113</v>
      </c>
      <c r="B476" t="s">
        <v>2057</v>
      </c>
      <c r="C476" t="s">
        <v>2057</v>
      </c>
      <c r="D476" t="s">
        <v>2056</v>
      </c>
    </row>
    <row r="477" spans="1:4" x14ac:dyDescent="0.25">
      <c r="A477" t="s">
        <v>113</v>
      </c>
      <c r="B477" t="s">
        <v>2078</v>
      </c>
      <c r="C477" t="s">
        <v>2079</v>
      </c>
      <c r="D477" t="s">
        <v>2077</v>
      </c>
    </row>
    <row r="478" spans="1:4" x14ac:dyDescent="0.25">
      <c r="A478" t="s">
        <v>113</v>
      </c>
      <c r="B478" t="s">
        <v>2665</v>
      </c>
      <c r="C478" t="s">
        <v>2666</v>
      </c>
      <c r="D478" t="s">
        <v>2664</v>
      </c>
    </row>
    <row r="479" spans="1:4" x14ac:dyDescent="0.25">
      <c r="A479" t="s">
        <v>113</v>
      </c>
      <c r="B479" t="s">
        <v>2188</v>
      </c>
      <c r="C479" t="s">
        <v>2189</v>
      </c>
      <c r="D479" t="s">
        <v>2187</v>
      </c>
    </row>
    <row r="480" spans="1:4" x14ac:dyDescent="0.25">
      <c r="A480" t="s">
        <v>113</v>
      </c>
      <c r="B480" t="s">
        <v>2100</v>
      </c>
      <c r="C480" t="s">
        <v>2101</v>
      </c>
      <c r="D480" t="s">
        <v>2099</v>
      </c>
    </row>
    <row r="481" spans="1:4" x14ac:dyDescent="0.25">
      <c r="A481" t="s">
        <v>113</v>
      </c>
      <c r="B481" t="s">
        <v>2124</v>
      </c>
      <c r="C481" t="s">
        <v>2125</v>
      </c>
      <c r="D481" t="s">
        <v>2123</v>
      </c>
    </row>
    <row r="482" spans="1:4" x14ac:dyDescent="0.25">
      <c r="A482" t="s">
        <v>113</v>
      </c>
      <c r="B482" t="s">
        <v>2147</v>
      </c>
      <c r="C482" t="s">
        <v>2148</v>
      </c>
      <c r="D482" t="s">
        <v>2146</v>
      </c>
    </row>
    <row r="483" spans="1:4" x14ac:dyDescent="0.25">
      <c r="A483" t="s">
        <v>113</v>
      </c>
      <c r="B483" t="s">
        <v>2879</v>
      </c>
      <c r="C483" t="s">
        <v>2880</v>
      </c>
      <c r="D483" t="s">
        <v>2881</v>
      </c>
    </row>
    <row r="484" spans="1:4" x14ac:dyDescent="0.25">
      <c r="A484" t="s">
        <v>113</v>
      </c>
      <c r="B484" t="s">
        <v>2169</v>
      </c>
      <c r="C484" t="s">
        <v>2170</v>
      </c>
      <c r="D484" t="s">
        <v>2168</v>
      </c>
    </row>
    <row r="485" spans="1:4" x14ac:dyDescent="0.25">
      <c r="A485" t="s">
        <v>113</v>
      </c>
      <c r="B485" t="s">
        <v>2208</v>
      </c>
      <c r="C485" t="s">
        <v>2208</v>
      </c>
      <c r="D485" t="s">
        <v>2207</v>
      </c>
    </row>
    <row r="486" spans="1:4" x14ac:dyDescent="0.25">
      <c r="A486" t="s">
        <v>113</v>
      </c>
      <c r="B486" t="s">
        <v>2226</v>
      </c>
      <c r="C486" t="s">
        <v>2227</v>
      </c>
      <c r="D486" t="s">
        <v>2225</v>
      </c>
    </row>
    <row r="487" spans="1:4" x14ac:dyDescent="0.25">
      <c r="A487" t="s">
        <v>113</v>
      </c>
      <c r="B487" t="s">
        <v>1701</v>
      </c>
      <c r="C487" t="s">
        <v>1702</v>
      </c>
      <c r="D487" t="s">
        <v>1700</v>
      </c>
    </row>
    <row r="488" spans="1:4" x14ac:dyDescent="0.25">
      <c r="A488" t="s">
        <v>113</v>
      </c>
      <c r="B488" t="s">
        <v>2245</v>
      </c>
      <c r="C488" t="s">
        <v>2245</v>
      </c>
      <c r="D488" t="s">
        <v>2244</v>
      </c>
    </row>
    <row r="489" spans="1:4" x14ac:dyDescent="0.25">
      <c r="A489" t="s">
        <v>113</v>
      </c>
      <c r="B489" t="s">
        <v>2264</v>
      </c>
      <c r="C489" t="s">
        <v>2264</v>
      </c>
      <c r="D489" t="s">
        <v>2263</v>
      </c>
    </row>
    <row r="490" spans="1:4" x14ac:dyDescent="0.25">
      <c r="A490" t="s">
        <v>113</v>
      </c>
      <c r="B490" t="s">
        <v>2279</v>
      </c>
      <c r="C490" t="s">
        <v>2280</v>
      </c>
      <c r="D490" t="s">
        <v>2278</v>
      </c>
    </row>
    <row r="491" spans="1:4" x14ac:dyDescent="0.25">
      <c r="A491" t="s">
        <v>113</v>
      </c>
      <c r="B491" t="s">
        <v>2882</v>
      </c>
      <c r="C491" t="s">
        <v>2883</v>
      </c>
      <c r="D491" t="s">
        <v>2884</v>
      </c>
    </row>
    <row r="492" spans="1:4" x14ac:dyDescent="0.25">
      <c r="A492" t="s">
        <v>113</v>
      </c>
      <c r="B492" t="s">
        <v>2296</v>
      </c>
      <c r="C492" t="s">
        <v>2296</v>
      </c>
      <c r="D492" t="s">
        <v>2295</v>
      </c>
    </row>
    <row r="493" spans="1:4" x14ac:dyDescent="0.25">
      <c r="A493" t="s">
        <v>113</v>
      </c>
      <c r="B493" t="s">
        <v>2885</v>
      </c>
      <c r="C493" t="s">
        <v>2886</v>
      </c>
      <c r="D493" t="s">
        <v>2887</v>
      </c>
    </row>
    <row r="494" spans="1:4" x14ac:dyDescent="0.25">
      <c r="A494" t="s">
        <v>113</v>
      </c>
      <c r="B494" t="s">
        <v>2640</v>
      </c>
      <c r="C494" t="s">
        <v>2641</v>
      </c>
      <c r="D494" t="s">
        <v>2639</v>
      </c>
    </row>
    <row r="495" spans="1:4" x14ac:dyDescent="0.25">
      <c r="A495" t="s">
        <v>113</v>
      </c>
      <c r="B495" t="s">
        <v>2355</v>
      </c>
      <c r="C495" t="s">
        <v>2355</v>
      </c>
      <c r="D495" t="s">
        <v>2354</v>
      </c>
    </row>
    <row r="496" spans="1:4" x14ac:dyDescent="0.25">
      <c r="A496" t="s">
        <v>113</v>
      </c>
      <c r="B496" t="s">
        <v>2888</v>
      </c>
      <c r="C496" t="s">
        <v>2889</v>
      </c>
      <c r="D496" t="s">
        <v>2890</v>
      </c>
    </row>
    <row r="497" spans="1:4" x14ac:dyDescent="0.25">
      <c r="A497" t="s">
        <v>113</v>
      </c>
      <c r="B497" t="s">
        <v>2891</v>
      </c>
      <c r="C497" t="s">
        <v>2892</v>
      </c>
      <c r="D497" t="s">
        <v>2893</v>
      </c>
    </row>
    <row r="498" spans="1:4" x14ac:dyDescent="0.25">
      <c r="A498" t="s">
        <v>113</v>
      </c>
      <c r="B498" t="s">
        <v>2380</v>
      </c>
      <c r="C498" t="s">
        <v>2381</v>
      </c>
      <c r="D498" t="s">
        <v>2379</v>
      </c>
    </row>
    <row r="499" spans="1:4" x14ac:dyDescent="0.25">
      <c r="A499" t="s">
        <v>113</v>
      </c>
      <c r="B499" t="s">
        <v>2894</v>
      </c>
      <c r="C499" t="s">
        <v>2894</v>
      </c>
      <c r="D499" t="s">
        <v>2895</v>
      </c>
    </row>
    <row r="500" spans="1:4" x14ac:dyDescent="0.25">
      <c r="A500" t="s">
        <v>113</v>
      </c>
      <c r="B500" t="s">
        <v>2368</v>
      </c>
      <c r="C500" t="s">
        <v>2369</v>
      </c>
      <c r="D500" t="s">
        <v>2367</v>
      </c>
    </row>
    <row r="501" spans="1:4" x14ac:dyDescent="0.25">
      <c r="A501" t="s">
        <v>113</v>
      </c>
      <c r="B501" t="s">
        <v>2896</v>
      </c>
      <c r="C501" t="s">
        <v>2896</v>
      </c>
      <c r="D501" t="s">
        <v>2897</v>
      </c>
    </row>
    <row r="502" spans="1:4" x14ac:dyDescent="0.25">
      <c r="A502" t="s">
        <v>113</v>
      </c>
      <c r="B502" t="s">
        <v>2898</v>
      </c>
      <c r="C502" t="s">
        <v>2899</v>
      </c>
      <c r="D502" t="s">
        <v>2900</v>
      </c>
    </row>
    <row r="503" spans="1:4" x14ac:dyDescent="0.25">
      <c r="A503" t="s">
        <v>113</v>
      </c>
      <c r="B503" t="s">
        <v>2395</v>
      </c>
      <c r="C503" t="s">
        <v>2395</v>
      </c>
      <c r="D503" t="s">
        <v>2394</v>
      </c>
    </row>
    <row r="504" spans="1:4" x14ac:dyDescent="0.25">
      <c r="A504" t="s">
        <v>113</v>
      </c>
      <c r="B504" t="s">
        <v>2408</v>
      </c>
      <c r="C504" t="s">
        <v>2409</v>
      </c>
      <c r="D504" t="s">
        <v>2407</v>
      </c>
    </row>
    <row r="505" spans="1:4" x14ac:dyDescent="0.25">
      <c r="A505" t="s">
        <v>113</v>
      </c>
      <c r="B505" t="s">
        <v>2421</v>
      </c>
      <c r="C505" t="s">
        <v>2422</v>
      </c>
      <c r="D505" t="s">
        <v>2420</v>
      </c>
    </row>
    <row r="506" spans="1:4" x14ac:dyDescent="0.25">
      <c r="A506" t="s">
        <v>113</v>
      </c>
      <c r="B506" t="s">
        <v>2901</v>
      </c>
      <c r="C506" t="s">
        <v>2902</v>
      </c>
      <c r="D506" t="s">
        <v>2903</v>
      </c>
    </row>
    <row r="507" spans="1:4" x14ac:dyDescent="0.25">
      <c r="A507" t="s">
        <v>113</v>
      </c>
      <c r="B507" t="s">
        <v>2904</v>
      </c>
      <c r="C507" t="s">
        <v>2905</v>
      </c>
      <c r="D507" t="s">
        <v>2906</v>
      </c>
    </row>
    <row r="508" spans="1:4" x14ac:dyDescent="0.25">
      <c r="A508" t="s">
        <v>113</v>
      </c>
      <c r="B508" t="s">
        <v>2435</v>
      </c>
      <c r="C508" t="s">
        <v>2435</v>
      </c>
      <c r="D508" t="s">
        <v>2434</v>
      </c>
    </row>
    <row r="509" spans="1:4" x14ac:dyDescent="0.25">
      <c r="A509" t="s">
        <v>113</v>
      </c>
      <c r="B509" t="s">
        <v>2444</v>
      </c>
      <c r="C509" t="s">
        <v>2444</v>
      </c>
      <c r="D509" t="s">
        <v>2443</v>
      </c>
    </row>
    <row r="510" spans="1:4" x14ac:dyDescent="0.25">
      <c r="A510" t="s">
        <v>113</v>
      </c>
      <c r="B510" t="s">
        <v>2907</v>
      </c>
      <c r="C510" t="s">
        <v>2908</v>
      </c>
      <c r="D510" t="s">
        <v>2909</v>
      </c>
    </row>
    <row r="511" spans="1:4" x14ac:dyDescent="0.25">
      <c r="A511" t="s">
        <v>113</v>
      </c>
      <c r="B511" t="s">
        <v>2910</v>
      </c>
      <c r="C511" t="s">
        <v>2910</v>
      </c>
      <c r="D511" t="s">
        <v>2911</v>
      </c>
    </row>
    <row r="512" spans="1:4" x14ac:dyDescent="0.25">
      <c r="A512" t="s">
        <v>113</v>
      </c>
      <c r="B512" t="s">
        <v>2912</v>
      </c>
      <c r="C512" t="s">
        <v>2912</v>
      </c>
      <c r="D512" t="s">
        <v>2913</v>
      </c>
    </row>
    <row r="513" spans="1:4" x14ac:dyDescent="0.25">
      <c r="A513" t="s">
        <v>113</v>
      </c>
      <c r="B513" t="s">
        <v>2914</v>
      </c>
      <c r="C513" t="s">
        <v>2914</v>
      </c>
      <c r="D513" t="s">
        <v>2915</v>
      </c>
    </row>
    <row r="514" spans="1:4" x14ac:dyDescent="0.25">
      <c r="A514" t="s">
        <v>113</v>
      </c>
      <c r="B514" t="s">
        <v>2916</v>
      </c>
      <c r="C514" t="s">
        <v>2917</v>
      </c>
      <c r="D514" t="s">
        <v>2918</v>
      </c>
    </row>
    <row r="515" spans="1:4" x14ac:dyDescent="0.25">
      <c r="A515" t="s">
        <v>113</v>
      </c>
      <c r="B515" t="s">
        <v>2466</v>
      </c>
      <c r="C515" t="s">
        <v>2466</v>
      </c>
      <c r="D515" t="s">
        <v>2465</v>
      </c>
    </row>
    <row r="516" spans="1:4" x14ac:dyDescent="0.25">
      <c r="A516" t="s">
        <v>113</v>
      </c>
      <c r="B516" t="s">
        <v>2919</v>
      </c>
      <c r="C516" t="s">
        <v>2920</v>
      </c>
      <c r="D516" t="s">
        <v>2921</v>
      </c>
    </row>
    <row r="517" spans="1:4" x14ac:dyDescent="0.25">
      <c r="A517" t="s">
        <v>113</v>
      </c>
      <c r="B517" t="s">
        <v>2476</v>
      </c>
      <c r="C517" t="s">
        <v>2476</v>
      </c>
      <c r="D517" t="s">
        <v>2475</v>
      </c>
    </row>
    <row r="518" spans="1:4" x14ac:dyDescent="0.25">
      <c r="A518" t="s">
        <v>113</v>
      </c>
      <c r="B518" t="s">
        <v>2922</v>
      </c>
      <c r="C518" t="s">
        <v>2923</v>
      </c>
      <c r="D518" t="s">
        <v>2924</v>
      </c>
    </row>
    <row r="519" spans="1:4" x14ac:dyDescent="0.25">
      <c r="A519" t="s">
        <v>113</v>
      </c>
      <c r="B519" t="s">
        <v>2925</v>
      </c>
      <c r="C519" t="s">
        <v>2926</v>
      </c>
      <c r="D519" t="s">
        <v>2927</v>
      </c>
    </row>
    <row r="520" spans="1:4" x14ac:dyDescent="0.25">
      <c r="A520" t="s">
        <v>113</v>
      </c>
      <c r="B520" t="s">
        <v>2928</v>
      </c>
      <c r="C520" t="s">
        <v>2928</v>
      </c>
      <c r="D520" t="s">
        <v>2929</v>
      </c>
    </row>
    <row r="521" spans="1:4" x14ac:dyDescent="0.25">
      <c r="A521" t="s">
        <v>113</v>
      </c>
      <c r="B521" t="s">
        <v>2930</v>
      </c>
      <c r="C521" t="s">
        <v>2930</v>
      </c>
      <c r="D521" t="s">
        <v>2931</v>
      </c>
    </row>
    <row r="522" spans="1:4" x14ac:dyDescent="0.25">
      <c r="A522" t="s">
        <v>113</v>
      </c>
      <c r="B522" t="s">
        <v>2455</v>
      </c>
      <c r="C522" t="s">
        <v>2456</v>
      </c>
      <c r="D522" t="s">
        <v>2454</v>
      </c>
    </row>
    <row r="523" spans="1:4" x14ac:dyDescent="0.25">
      <c r="A523" t="s">
        <v>113</v>
      </c>
      <c r="B523" t="s">
        <v>2932</v>
      </c>
      <c r="C523" t="s">
        <v>2933</v>
      </c>
      <c r="D523" t="s">
        <v>2934</v>
      </c>
    </row>
    <row r="524" spans="1:4" x14ac:dyDescent="0.25">
      <c r="A524" t="s">
        <v>113</v>
      </c>
      <c r="B524" t="s">
        <v>2935</v>
      </c>
      <c r="C524" t="s">
        <v>2935</v>
      </c>
      <c r="D524" t="s">
        <v>2936</v>
      </c>
    </row>
    <row r="525" spans="1:4" x14ac:dyDescent="0.25">
      <c r="A525" t="s">
        <v>113</v>
      </c>
      <c r="B525" t="s">
        <v>2486</v>
      </c>
      <c r="C525" t="s">
        <v>2486</v>
      </c>
      <c r="D525" t="s">
        <v>2485</v>
      </c>
    </row>
    <row r="526" spans="1:4" x14ac:dyDescent="0.25">
      <c r="A526" t="s">
        <v>113</v>
      </c>
      <c r="B526" t="s">
        <v>2937</v>
      </c>
      <c r="C526" t="s">
        <v>2937</v>
      </c>
      <c r="D526" t="s">
        <v>2938</v>
      </c>
    </row>
    <row r="527" spans="1:4" x14ac:dyDescent="0.25">
      <c r="A527" t="s">
        <v>113</v>
      </c>
      <c r="B527" t="s">
        <v>2939</v>
      </c>
      <c r="C527" t="s">
        <v>2939</v>
      </c>
      <c r="D527" t="s">
        <v>2940</v>
      </c>
    </row>
    <row r="528" spans="1:4" x14ac:dyDescent="0.25">
      <c r="A528" t="s">
        <v>113</v>
      </c>
      <c r="B528" t="s">
        <v>2496</v>
      </c>
      <c r="C528" t="s">
        <v>2497</v>
      </c>
      <c r="D528" t="s">
        <v>2495</v>
      </c>
    </row>
    <row r="529" spans="1:4" x14ac:dyDescent="0.25">
      <c r="A529" t="s">
        <v>113</v>
      </c>
      <c r="B529" t="s">
        <v>2941</v>
      </c>
      <c r="C529" t="s">
        <v>2942</v>
      </c>
      <c r="D529" t="s">
        <v>2943</v>
      </c>
    </row>
    <row r="530" spans="1:4" x14ac:dyDescent="0.25">
      <c r="A530" t="s">
        <v>113</v>
      </c>
      <c r="B530" t="s">
        <v>2944</v>
      </c>
      <c r="C530" t="s">
        <v>2944</v>
      </c>
      <c r="D530" t="s">
        <v>2945</v>
      </c>
    </row>
    <row r="531" spans="1:4" x14ac:dyDescent="0.25">
      <c r="A531" t="s">
        <v>113</v>
      </c>
      <c r="B531" t="s">
        <v>2946</v>
      </c>
      <c r="C531" t="s">
        <v>2947</v>
      </c>
      <c r="D531" t="s">
        <v>2948</v>
      </c>
    </row>
    <row r="532" spans="1:4" x14ac:dyDescent="0.25">
      <c r="A532" t="s">
        <v>113</v>
      </c>
      <c r="B532" t="s">
        <v>2949</v>
      </c>
      <c r="C532" t="s">
        <v>2949</v>
      </c>
      <c r="D532" t="s">
        <v>2950</v>
      </c>
    </row>
    <row r="533" spans="1:4" x14ac:dyDescent="0.25">
      <c r="A533" t="s">
        <v>113</v>
      </c>
      <c r="B533" t="s">
        <v>2530</v>
      </c>
      <c r="C533" t="s">
        <v>2531</v>
      </c>
      <c r="D533" t="s">
        <v>2529</v>
      </c>
    </row>
    <row r="534" spans="1:4" x14ac:dyDescent="0.25">
      <c r="A534" t="s">
        <v>113</v>
      </c>
      <c r="B534" t="s">
        <v>2508</v>
      </c>
      <c r="C534" t="s">
        <v>2508</v>
      </c>
      <c r="D534" t="s">
        <v>2507</v>
      </c>
    </row>
    <row r="535" spans="1:4" x14ac:dyDescent="0.25">
      <c r="A535" t="s">
        <v>113</v>
      </c>
      <c r="B535" t="s">
        <v>2951</v>
      </c>
      <c r="C535" t="s">
        <v>2951</v>
      </c>
      <c r="D535" t="s">
        <v>2952</v>
      </c>
    </row>
    <row r="536" spans="1:4" x14ac:dyDescent="0.25">
      <c r="A536" t="s">
        <v>113</v>
      </c>
      <c r="B536" t="s">
        <v>2953</v>
      </c>
      <c r="C536" t="s">
        <v>2953</v>
      </c>
      <c r="D536" t="s">
        <v>2954</v>
      </c>
    </row>
    <row r="537" spans="1:4" x14ac:dyDescent="0.25">
      <c r="A537" t="s">
        <v>113</v>
      </c>
      <c r="B537" t="s">
        <v>2955</v>
      </c>
      <c r="C537" t="s">
        <v>2955</v>
      </c>
      <c r="D537" t="s">
        <v>2956</v>
      </c>
    </row>
    <row r="538" spans="1:4" x14ac:dyDescent="0.25">
      <c r="A538" t="s">
        <v>113</v>
      </c>
      <c r="B538" t="s">
        <v>2957</v>
      </c>
      <c r="C538" t="s">
        <v>2958</v>
      </c>
      <c r="D538" t="s">
        <v>2959</v>
      </c>
    </row>
    <row r="539" spans="1:4" x14ac:dyDescent="0.25">
      <c r="A539" t="s">
        <v>113</v>
      </c>
      <c r="B539" t="s">
        <v>2518</v>
      </c>
      <c r="C539" t="s">
        <v>2519</v>
      </c>
      <c r="D539" t="s">
        <v>2517</v>
      </c>
    </row>
    <row r="540" spans="1:4" x14ac:dyDescent="0.25">
      <c r="A540" t="s">
        <v>113</v>
      </c>
      <c r="B540" t="s">
        <v>2960</v>
      </c>
      <c r="C540" t="s">
        <v>2961</v>
      </c>
      <c r="D540" t="s">
        <v>2962</v>
      </c>
    </row>
    <row r="541" spans="1:4" x14ac:dyDescent="0.25">
      <c r="A541" t="s">
        <v>113</v>
      </c>
      <c r="B541" t="s">
        <v>2963</v>
      </c>
      <c r="C541" t="s">
        <v>2964</v>
      </c>
      <c r="D541" t="s">
        <v>2965</v>
      </c>
    </row>
    <row r="542" spans="1:4" x14ac:dyDescent="0.25">
      <c r="A542" t="s">
        <v>113</v>
      </c>
      <c r="B542" t="s">
        <v>2966</v>
      </c>
      <c r="C542" t="s">
        <v>2967</v>
      </c>
      <c r="D542" t="s">
        <v>2968</v>
      </c>
    </row>
    <row r="543" spans="1:4" x14ac:dyDescent="0.25">
      <c r="A543" t="s">
        <v>113</v>
      </c>
      <c r="B543" t="s">
        <v>2969</v>
      </c>
      <c r="C543" t="s">
        <v>2970</v>
      </c>
      <c r="D543" t="s">
        <v>2971</v>
      </c>
    </row>
    <row r="544" spans="1:4" x14ac:dyDescent="0.25">
      <c r="A544" t="s">
        <v>113</v>
      </c>
      <c r="B544" t="s">
        <v>2972</v>
      </c>
      <c r="C544" t="s">
        <v>2972</v>
      </c>
      <c r="D544" t="s">
        <v>2973</v>
      </c>
    </row>
    <row r="545" spans="1:4" x14ac:dyDescent="0.25">
      <c r="A545" t="s">
        <v>113</v>
      </c>
      <c r="B545" t="s">
        <v>2541</v>
      </c>
      <c r="C545" t="s">
        <v>2541</v>
      </c>
      <c r="D545" t="s">
        <v>2540</v>
      </c>
    </row>
    <row r="546" spans="1:4" x14ac:dyDescent="0.25">
      <c r="A546" t="s">
        <v>113</v>
      </c>
      <c r="B546" t="s">
        <v>2551</v>
      </c>
      <c r="C546" t="s">
        <v>2551</v>
      </c>
      <c r="D546" t="s">
        <v>2550</v>
      </c>
    </row>
    <row r="547" spans="1:4" x14ac:dyDescent="0.25">
      <c r="A547" t="s">
        <v>113</v>
      </c>
      <c r="B547" t="s">
        <v>2974</v>
      </c>
      <c r="C547" t="s">
        <v>2975</v>
      </c>
      <c r="D547" t="s">
        <v>2976</v>
      </c>
    </row>
    <row r="548" spans="1:4" x14ac:dyDescent="0.25">
      <c r="A548" t="s">
        <v>113</v>
      </c>
      <c r="B548" t="s">
        <v>2558</v>
      </c>
      <c r="C548" t="s">
        <v>2558</v>
      </c>
      <c r="D548" t="s">
        <v>2557</v>
      </c>
    </row>
    <row r="549" spans="1:4" x14ac:dyDescent="0.25">
      <c r="A549" t="s">
        <v>113</v>
      </c>
      <c r="B549" t="s">
        <v>2565</v>
      </c>
      <c r="C549" t="s">
        <v>2565</v>
      </c>
      <c r="D549" t="s">
        <v>2564</v>
      </c>
    </row>
    <row r="550" spans="1:4" x14ac:dyDescent="0.25">
      <c r="A550" t="s">
        <v>113</v>
      </c>
      <c r="B550" t="s">
        <v>1839</v>
      </c>
      <c r="C550" t="s">
        <v>1840</v>
      </c>
      <c r="D550" t="s">
        <v>1838</v>
      </c>
    </row>
    <row r="551" spans="1:4" x14ac:dyDescent="0.25">
      <c r="A551" t="s">
        <v>113</v>
      </c>
      <c r="B551" t="s">
        <v>2977</v>
      </c>
      <c r="C551" t="s">
        <v>2978</v>
      </c>
      <c r="D551" t="s">
        <v>2979</v>
      </c>
    </row>
    <row r="552" spans="1:4" x14ac:dyDescent="0.25">
      <c r="A552" t="s">
        <v>113</v>
      </c>
      <c r="B552" t="s">
        <v>2569</v>
      </c>
      <c r="C552" t="s">
        <v>2570</v>
      </c>
      <c r="D552" t="s">
        <v>2568</v>
      </c>
    </row>
    <row r="553" spans="1:4" x14ac:dyDescent="0.25">
      <c r="A553" t="s">
        <v>113</v>
      </c>
      <c r="B553" t="s">
        <v>2574</v>
      </c>
      <c r="C553" t="s">
        <v>2574</v>
      </c>
      <c r="D553" t="s">
        <v>2573</v>
      </c>
    </row>
    <row r="554" spans="1:4" x14ac:dyDescent="0.25">
      <c r="A554" t="s">
        <v>113</v>
      </c>
      <c r="B554" t="s">
        <v>2980</v>
      </c>
      <c r="C554" t="s">
        <v>2981</v>
      </c>
      <c r="D554" t="s">
        <v>2982</v>
      </c>
    </row>
    <row r="555" spans="1:4" x14ac:dyDescent="0.25">
      <c r="A555" t="s">
        <v>113</v>
      </c>
      <c r="B555" t="s">
        <v>2983</v>
      </c>
      <c r="C555" t="s">
        <v>2984</v>
      </c>
      <c r="D555" t="s">
        <v>2985</v>
      </c>
    </row>
    <row r="556" spans="1:4" x14ac:dyDescent="0.25">
      <c r="A556" t="s">
        <v>113</v>
      </c>
      <c r="B556" t="s">
        <v>2986</v>
      </c>
      <c r="C556" t="s">
        <v>2986</v>
      </c>
      <c r="D556" t="s">
        <v>2987</v>
      </c>
    </row>
    <row r="557" spans="1:4" x14ac:dyDescent="0.25">
      <c r="A557" t="s">
        <v>113</v>
      </c>
      <c r="B557" t="s">
        <v>2988</v>
      </c>
      <c r="C557" t="s">
        <v>2988</v>
      </c>
      <c r="D557" t="s">
        <v>2989</v>
      </c>
    </row>
    <row r="558" spans="1:4" x14ac:dyDescent="0.25">
      <c r="A558" t="s">
        <v>113</v>
      </c>
      <c r="B558" t="s">
        <v>2990</v>
      </c>
      <c r="C558" t="s">
        <v>2990</v>
      </c>
      <c r="D558" t="s">
        <v>2991</v>
      </c>
    </row>
    <row r="559" spans="1:4" x14ac:dyDescent="0.25">
      <c r="A559" t="s">
        <v>113</v>
      </c>
      <c r="B559" t="s">
        <v>2579</v>
      </c>
      <c r="C559" t="s">
        <v>2580</v>
      </c>
      <c r="D559" t="s">
        <v>2578</v>
      </c>
    </row>
    <row r="560" spans="1:4" x14ac:dyDescent="0.25">
      <c r="A560" t="s">
        <v>113</v>
      </c>
      <c r="B560" t="s">
        <v>2590</v>
      </c>
      <c r="C560" t="s">
        <v>2591</v>
      </c>
      <c r="D560" t="s">
        <v>2589</v>
      </c>
    </row>
    <row r="561" spans="1:4" x14ac:dyDescent="0.25">
      <c r="A561" t="s">
        <v>113</v>
      </c>
      <c r="B561" t="s">
        <v>2585</v>
      </c>
      <c r="C561" t="s">
        <v>2585</v>
      </c>
      <c r="D561" t="s">
        <v>2584</v>
      </c>
    </row>
    <row r="562" spans="1:4" x14ac:dyDescent="0.25">
      <c r="A562" t="s">
        <v>113</v>
      </c>
      <c r="B562" t="s">
        <v>2992</v>
      </c>
      <c r="C562" t="s">
        <v>2992</v>
      </c>
      <c r="D562" t="s">
        <v>2993</v>
      </c>
    </row>
    <row r="563" spans="1:4" x14ac:dyDescent="0.25">
      <c r="A563" t="s">
        <v>113</v>
      </c>
      <c r="B563" t="s">
        <v>2994</v>
      </c>
      <c r="C563" t="s">
        <v>2995</v>
      </c>
      <c r="D563" t="s">
        <v>2996</v>
      </c>
    </row>
    <row r="564" spans="1:4" x14ac:dyDescent="0.25">
      <c r="A564" t="s">
        <v>113</v>
      </c>
      <c r="B564" t="s">
        <v>2997</v>
      </c>
      <c r="C564" t="s">
        <v>2998</v>
      </c>
      <c r="D564" t="s">
        <v>2999</v>
      </c>
    </row>
    <row r="565" spans="1:4" x14ac:dyDescent="0.25">
      <c r="A565" t="s">
        <v>113</v>
      </c>
      <c r="B565" t="s">
        <v>3000</v>
      </c>
      <c r="C565" t="s">
        <v>3000</v>
      </c>
      <c r="D565" t="s">
        <v>3001</v>
      </c>
    </row>
    <row r="566" spans="1:4" x14ac:dyDescent="0.25">
      <c r="A566" t="s">
        <v>113</v>
      </c>
      <c r="B566" t="s">
        <v>3002</v>
      </c>
      <c r="C566" t="s">
        <v>3002</v>
      </c>
      <c r="D566" t="s">
        <v>3003</v>
      </c>
    </row>
    <row r="567" spans="1:4" x14ac:dyDescent="0.25">
      <c r="A567" t="s">
        <v>113</v>
      </c>
      <c r="B567" t="s">
        <v>3004</v>
      </c>
      <c r="C567" t="s">
        <v>3005</v>
      </c>
      <c r="D567" t="s">
        <v>3006</v>
      </c>
    </row>
    <row r="568" spans="1:4" x14ac:dyDescent="0.25">
      <c r="A568" t="s">
        <v>113</v>
      </c>
      <c r="B568" t="s">
        <v>3007</v>
      </c>
      <c r="C568" t="s">
        <v>3008</v>
      </c>
      <c r="D568" t="s">
        <v>3009</v>
      </c>
    </row>
    <row r="569" spans="1:4" x14ac:dyDescent="0.25">
      <c r="A569" t="s">
        <v>113</v>
      </c>
      <c r="B569" t="s">
        <v>3010</v>
      </c>
      <c r="C569" t="s">
        <v>3011</v>
      </c>
      <c r="D569" t="s">
        <v>3012</v>
      </c>
    </row>
    <row r="570" spans="1:4" x14ac:dyDescent="0.25">
      <c r="A570" t="s">
        <v>113</v>
      </c>
      <c r="B570" t="s">
        <v>3013</v>
      </c>
      <c r="C570" t="s">
        <v>3013</v>
      </c>
      <c r="D570" t="s">
        <v>3014</v>
      </c>
    </row>
    <row r="571" spans="1:4" x14ac:dyDescent="0.25">
      <c r="A571" t="s">
        <v>113</v>
      </c>
      <c r="B571" t="s">
        <v>3015</v>
      </c>
      <c r="C571" t="s">
        <v>3016</v>
      </c>
      <c r="D571" t="s">
        <v>3017</v>
      </c>
    </row>
    <row r="572" spans="1:4" x14ac:dyDescent="0.25">
      <c r="A572" t="s">
        <v>113</v>
      </c>
      <c r="B572" t="s">
        <v>2595</v>
      </c>
      <c r="C572" t="s">
        <v>2596</v>
      </c>
      <c r="D572" t="s">
        <v>2594</v>
      </c>
    </row>
    <row r="573" spans="1:4" x14ac:dyDescent="0.25">
      <c r="A573" t="s">
        <v>113</v>
      </c>
      <c r="B573" t="s">
        <v>2606</v>
      </c>
      <c r="C573" t="s">
        <v>2606</v>
      </c>
      <c r="D573" t="s">
        <v>2605</v>
      </c>
    </row>
    <row r="574" spans="1:4" x14ac:dyDescent="0.25">
      <c r="A574" t="s">
        <v>113</v>
      </c>
      <c r="B574" t="s">
        <v>2610</v>
      </c>
      <c r="C574" t="s">
        <v>2611</v>
      </c>
      <c r="D574" t="s">
        <v>2609</v>
      </c>
    </row>
    <row r="575" spans="1:4" x14ac:dyDescent="0.25">
      <c r="A575" t="s">
        <v>113</v>
      </c>
      <c r="B575" t="s">
        <v>3018</v>
      </c>
      <c r="C575" t="s">
        <v>3019</v>
      </c>
      <c r="D575" t="s">
        <v>3020</v>
      </c>
    </row>
    <row r="576" spans="1:4" x14ac:dyDescent="0.25">
      <c r="A576" t="s">
        <v>113</v>
      </c>
      <c r="B576" t="s">
        <v>3021</v>
      </c>
      <c r="C576" t="s">
        <v>3021</v>
      </c>
      <c r="D576" t="s">
        <v>3022</v>
      </c>
    </row>
    <row r="577" spans="1:4" x14ac:dyDescent="0.25">
      <c r="A577" t="s">
        <v>113</v>
      </c>
      <c r="B577" t="s">
        <v>2613</v>
      </c>
      <c r="C577" t="s">
        <v>2613</v>
      </c>
      <c r="D577" t="s">
        <v>2612</v>
      </c>
    </row>
    <row r="578" spans="1:4" x14ac:dyDescent="0.25">
      <c r="A578" t="s">
        <v>113</v>
      </c>
      <c r="B578" t="s">
        <v>2615</v>
      </c>
      <c r="C578" t="s">
        <v>2616</v>
      </c>
      <c r="D578" t="s">
        <v>2614</v>
      </c>
    </row>
    <row r="579" spans="1:4" x14ac:dyDescent="0.25">
      <c r="A579" t="s">
        <v>113</v>
      </c>
      <c r="B579" t="s">
        <v>3023</v>
      </c>
      <c r="C579" t="s">
        <v>3024</v>
      </c>
      <c r="D579" t="s">
        <v>3025</v>
      </c>
    </row>
    <row r="580" spans="1:4" x14ac:dyDescent="0.25">
      <c r="A580" t="s">
        <v>113</v>
      </c>
      <c r="B580" t="s">
        <v>2618</v>
      </c>
      <c r="C580" t="s">
        <v>2619</v>
      </c>
      <c r="D580" t="s">
        <v>2617</v>
      </c>
    </row>
    <row r="581" spans="1:4" x14ac:dyDescent="0.25">
      <c r="A581" t="s">
        <v>113</v>
      </c>
      <c r="B581" t="s">
        <v>3026</v>
      </c>
      <c r="C581" t="s">
        <v>3026</v>
      </c>
      <c r="D581" t="s">
        <v>3027</v>
      </c>
    </row>
    <row r="582" spans="1:4" x14ac:dyDescent="0.25">
      <c r="A582" t="s">
        <v>113</v>
      </c>
      <c r="B582" t="s">
        <v>2637</v>
      </c>
      <c r="C582" t="s">
        <v>2638</v>
      </c>
      <c r="D582" t="s">
        <v>2636</v>
      </c>
    </row>
    <row r="583" spans="1:4" x14ac:dyDescent="0.25">
      <c r="A583" t="s">
        <v>113</v>
      </c>
      <c r="B583" t="s">
        <v>3028</v>
      </c>
      <c r="C583" t="s">
        <v>3028</v>
      </c>
      <c r="D583" t="s">
        <v>3029</v>
      </c>
    </row>
    <row r="584" spans="1:4" x14ac:dyDescent="0.25">
      <c r="A584" t="s">
        <v>113</v>
      </c>
      <c r="B584" t="s">
        <v>2621</v>
      </c>
      <c r="C584" t="s">
        <v>2622</v>
      </c>
      <c r="D584" t="s">
        <v>2620</v>
      </c>
    </row>
    <row r="585" spans="1:4" x14ac:dyDescent="0.25">
      <c r="A585" t="s">
        <v>113</v>
      </c>
      <c r="B585" t="s">
        <v>3030</v>
      </c>
      <c r="C585" t="s">
        <v>3031</v>
      </c>
      <c r="D585" t="s">
        <v>3032</v>
      </c>
    </row>
    <row r="586" spans="1:4" x14ac:dyDescent="0.25">
      <c r="A586" t="s">
        <v>113</v>
      </c>
      <c r="B586" t="s">
        <v>3033</v>
      </c>
      <c r="C586" t="s">
        <v>3033</v>
      </c>
      <c r="D586" t="s">
        <v>3034</v>
      </c>
    </row>
    <row r="587" spans="1:4" x14ac:dyDescent="0.25">
      <c r="A587" t="s">
        <v>113</v>
      </c>
      <c r="B587" t="s">
        <v>2629</v>
      </c>
      <c r="C587" t="s">
        <v>2630</v>
      </c>
      <c r="D587" t="s">
        <v>2628</v>
      </c>
    </row>
    <row r="588" spans="1:4" x14ac:dyDescent="0.25">
      <c r="A588" t="s">
        <v>113</v>
      </c>
      <c r="B588" t="s">
        <v>3035</v>
      </c>
      <c r="C588" t="s">
        <v>3036</v>
      </c>
      <c r="D588" t="s">
        <v>3037</v>
      </c>
    </row>
    <row r="589" spans="1:4" x14ac:dyDescent="0.25">
      <c r="A589" t="s">
        <v>113</v>
      </c>
      <c r="B589" t="s">
        <v>2635</v>
      </c>
      <c r="C589" t="s">
        <v>2635</v>
      </c>
      <c r="D589" t="s">
        <v>2634</v>
      </c>
    </row>
    <row r="590" spans="1:4" x14ac:dyDescent="0.25">
      <c r="A590" t="s">
        <v>113</v>
      </c>
      <c r="B590" t="s">
        <v>2632</v>
      </c>
      <c r="C590" t="s">
        <v>2633</v>
      </c>
      <c r="D590" t="s">
        <v>2631</v>
      </c>
    </row>
    <row r="591" spans="1:4" x14ac:dyDescent="0.25">
      <c r="A591" t="s">
        <v>113</v>
      </c>
      <c r="B591" t="s">
        <v>2600</v>
      </c>
      <c r="C591" t="s">
        <v>2601</v>
      </c>
      <c r="D591" t="s">
        <v>2599</v>
      </c>
    </row>
    <row r="592" spans="1:4" x14ac:dyDescent="0.25">
      <c r="A592" t="s">
        <v>113</v>
      </c>
      <c r="B592" t="s">
        <v>3038</v>
      </c>
      <c r="C592" t="s">
        <v>3039</v>
      </c>
      <c r="D592" t="s">
        <v>3040</v>
      </c>
    </row>
    <row r="593" spans="1:4" x14ac:dyDescent="0.25">
      <c r="A593" t="s">
        <v>113</v>
      </c>
      <c r="B593" t="s">
        <v>3041</v>
      </c>
      <c r="C593" t="s">
        <v>3042</v>
      </c>
      <c r="D593" t="s">
        <v>3043</v>
      </c>
    </row>
    <row r="594" spans="1:4" x14ac:dyDescent="0.25">
      <c r="A594" t="s">
        <v>113</v>
      </c>
      <c r="B594" t="s">
        <v>2646</v>
      </c>
      <c r="C594" t="s">
        <v>2646</v>
      </c>
      <c r="D594" t="s">
        <v>2645</v>
      </c>
    </row>
    <row r="595" spans="1:4" x14ac:dyDescent="0.25">
      <c r="A595" t="s">
        <v>113</v>
      </c>
      <c r="B595" t="s">
        <v>3044</v>
      </c>
      <c r="C595" t="s">
        <v>3044</v>
      </c>
      <c r="D595" t="s">
        <v>3045</v>
      </c>
    </row>
    <row r="596" spans="1:4" x14ac:dyDescent="0.25">
      <c r="A596" t="s">
        <v>113</v>
      </c>
      <c r="B596" t="s">
        <v>3046</v>
      </c>
      <c r="C596" t="s">
        <v>3047</v>
      </c>
      <c r="D596" t="s">
        <v>3048</v>
      </c>
    </row>
    <row r="597" spans="1:4" x14ac:dyDescent="0.25">
      <c r="A597" t="s">
        <v>113</v>
      </c>
      <c r="B597" t="s">
        <v>3049</v>
      </c>
      <c r="C597" t="s">
        <v>3049</v>
      </c>
      <c r="D597" t="s">
        <v>3050</v>
      </c>
    </row>
    <row r="598" spans="1:4" x14ac:dyDescent="0.25">
      <c r="A598" t="s">
        <v>113</v>
      </c>
      <c r="B598" t="s">
        <v>3051</v>
      </c>
      <c r="C598" t="s">
        <v>3052</v>
      </c>
      <c r="D598" t="s">
        <v>3053</v>
      </c>
    </row>
    <row r="599" spans="1:4" x14ac:dyDescent="0.25">
      <c r="A599" t="s">
        <v>113</v>
      </c>
      <c r="B599" t="s">
        <v>3054</v>
      </c>
      <c r="C599" t="s">
        <v>3055</v>
      </c>
      <c r="D599" t="s">
        <v>3056</v>
      </c>
    </row>
    <row r="600" spans="1:4" x14ac:dyDescent="0.25">
      <c r="A600" t="s">
        <v>113</v>
      </c>
      <c r="B600" t="s">
        <v>2651</v>
      </c>
      <c r="C600" t="s">
        <v>2652</v>
      </c>
      <c r="D600" t="s">
        <v>2650</v>
      </c>
    </row>
    <row r="601" spans="1:4" x14ac:dyDescent="0.25">
      <c r="A601" t="s">
        <v>113</v>
      </c>
      <c r="B601" t="s">
        <v>2654</v>
      </c>
      <c r="C601" t="s">
        <v>2655</v>
      </c>
      <c r="D601" t="s">
        <v>2653</v>
      </c>
    </row>
    <row r="602" spans="1:4" x14ac:dyDescent="0.25">
      <c r="A602" t="s">
        <v>113</v>
      </c>
      <c r="B602" t="s">
        <v>3057</v>
      </c>
      <c r="C602" t="s">
        <v>3057</v>
      </c>
      <c r="D602" t="s">
        <v>3058</v>
      </c>
    </row>
    <row r="603" spans="1:4" x14ac:dyDescent="0.25">
      <c r="A603" t="s">
        <v>113</v>
      </c>
      <c r="B603" t="s">
        <v>3059</v>
      </c>
      <c r="C603" t="s">
        <v>3060</v>
      </c>
      <c r="D603" t="s">
        <v>3061</v>
      </c>
    </row>
    <row r="604" spans="1:4" x14ac:dyDescent="0.25">
      <c r="A604" t="s">
        <v>113</v>
      </c>
      <c r="B604" t="s">
        <v>3062</v>
      </c>
      <c r="C604" t="s">
        <v>3062</v>
      </c>
      <c r="D604" t="s">
        <v>3063</v>
      </c>
    </row>
    <row r="605" spans="1:4" x14ac:dyDescent="0.25">
      <c r="A605" t="s">
        <v>113</v>
      </c>
      <c r="B605" t="s">
        <v>2660</v>
      </c>
      <c r="C605" t="s">
        <v>2660</v>
      </c>
      <c r="D605" t="s">
        <v>2659</v>
      </c>
    </row>
    <row r="606" spans="1:4" x14ac:dyDescent="0.25">
      <c r="A606" t="s">
        <v>113</v>
      </c>
      <c r="B606" t="s">
        <v>2662</v>
      </c>
      <c r="C606" t="s">
        <v>2663</v>
      </c>
      <c r="D606" t="s">
        <v>2661</v>
      </c>
    </row>
    <row r="607" spans="1:4" x14ac:dyDescent="0.25">
      <c r="A607" t="s">
        <v>113</v>
      </c>
      <c r="B607" t="s">
        <v>3064</v>
      </c>
      <c r="C607" t="s">
        <v>3065</v>
      </c>
      <c r="D607" t="s">
        <v>3066</v>
      </c>
    </row>
    <row r="608" spans="1:4" x14ac:dyDescent="0.25">
      <c r="A608" t="s">
        <v>113</v>
      </c>
      <c r="B608" t="s">
        <v>1660</v>
      </c>
      <c r="C608" t="s">
        <v>1661</v>
      </c>
      <c r="D608" t="s">
        <v>1659</v>
      </c>
    </row>
    <row r="609" spans="1:4" x14ac:dyDescent="0.25">
      <c r="A609" t="s">
        <v>113</v>
      </c>
      <c r="B609" t="s">
        <v>2626</v>
      </c>
      <c r="C609" t="s">
        <v>2627</v>
      </c>
      <c r="D609" t="s">
        <v>2625</v>
      </c>
    </row>
    <row r="610" spans="1:4" x14ac:dyDescent="0.25">
      <c r="A610" t="s">
        <v>113</v>
      </c>
      <c r="B610" t="s">
        <v>3067</v>
      </c>
      <c r="C610" t="s">
        <v>3067</v>
      </c>
      <c r="D610" t="s">
        <v>3068</v>
      </c>
    </row>
    <row r="611" spans="1:4" x14ac:dyDescent="0.25">
      <c r="A611" t="s">
        <v>113</v>
      </c>
      <c r="B611" t="s">
        <v>3069</v>
      </c>
      <c r="C611" t="s">
        <v>3069</v>
      </c>
      <c r="D611" t="s">
        <v>3070</v>
      </c>
    </row>
    <row r="612" spans="1:4" x14ac:dyDescent="0.25">
      <c r="A612" t="s">
        <v>113</v>
      </c>
      <c r="B612" t="s">
        <v>3071</v>
      </c>
      <c r="C612" t="s">
        <v>3071</v>
      </c>
      <c r="D612" t="s">
        <v>3072</v>
      </c>
    </row>
    <row r="613" spans="1:4" x14ac:dyDescent="0.25">
      <c r="A613" t="s">
        <v>113</v>
      </c>
      <c r="B613" t="s">
        <v>3073</v>
      </c>
      <c r="C613" t="s">
        <v>3074</v>
      </c>
      <c r="D613" t="s">
        <v>3075</v>
      </c>
    </row>
    <row r="614" spans="1:4" x14ac:dyDescent="0.25">
      <c r="A614" t="s">
        <v>113</v>
      </c>
      <c r="B614" t="s">
        <v>2670</v>
      </c>
      <c r="C614" t="s">
        <v>2671</v>
      </c>
      <c r="D614" t="s">
        <v>2669</v>
      </c>
    </row>
    <row r="615" spans="1:4" x14ac:dyDescent="0.25">
      <c r="A615" t="s">
        <v>113</v>
      </c>
      <c r="B615" t="s">
        <v>3076</v>
      </c>
      <c r="C615" t="s">
        <v>3077</v>
      </c>
      <c r="D615" t="s">
        <v>3078</v>
      </c>
    </row>
    <row r="616" spans="1:4" x14ac:dyDescent="0.25">
      <c r="A616" t="s">
        <v>113</v>
      </c>
      <c r="B616" t="s">
        <v>3079</v>
      </c>
      <c r="C616" t="s">
        <v>3079</v>
      </c>
      <c r="D616" t="s">
        <v>3080</v>
      </c>
    </row>
    <row r="617" spans="1:4" x14ac:dyDescent="0.25">
      <c r="A617" t="s">
        <v>113</v>
      </c>
      <c r="B617" t="s">
        <v>2668</v>
      </c>
      <c r="C617" t="s">
        <v>2668</v>
      </c>
      <c r="D617" t="s">
        <v>2667</v>
      </c>
    </row>
    <row r="618" spans="1:4" x14ac:dyDescent="0.25">
      <c r="A618" t="s">
        <v>113</v>
      </c>
      <c r="B618" t="s">
        <v>3081</v>
      </c>
      <c r="C618" t="s">
        <v>3081</v>
      </c>
      <c r="D618" t="s">
        <v>3082</v>
      </c>
    </row>
    <row r="619" spans="1:4" x14ac:dyDescent="0.25">
      <c r="A619" t="s">
        <v>113</v>
      </c>
      <c r="B619" t="s">
        <v>2673</v>
      </c>
      <c r="C619" t="s">
        <v>2674</v>
      </c>
      <c r="D619" t="s">
        <v>2672</v>
      </c>
    </row>
    <row r="620" spans="1:4" x14ac:dyDescent="0.25">
      <c r="A620" t="s">
        <v>113</v>
      </c>
      <c r="B620" t="s">
        <v>3083</v>
      </c>
      <c r="C620" t="s">
        <v>3084</v>
      </c>
      <c r="D620" t="s">
        <v>3085</v>
      </c>
    </row>
    <row r="621" spans="1:4" x14ac:dyDescent="0.25">
      <c r="A621" t="s">
        <v>113</v>
      </c>
      <c r="B621" t="s">
        <v>3086</v>
      </c>
      <c r="C621" t="s">
        <v>3086</v>
      </c>
      <c r="D621" t="s">
        <v>3087</v>
      </c>
    </row>
    <row r="622" spans="1:4" x14ac:dyDescent="0.25">
      <c r="A622" t="s">
        <v>113</v>
      </c>
      <c r="B622" t="s">
        <v>3088</v>
      </c>
      <c r="C622" t="s">
        <v>3089</v>
      </c>
      <c r="D622" t="s">
        <v>3090</v>
      </c>
    </row>
    <row r="623" spans="1:4" x14ac:dyDescent="0.25">
      <c r="A623" t="s">
        <v>113</v>
      </c>
      <c r="B623" t="s">
        <v>3091</v>
      </c>
      <c r="C623" t="s">
        <v>3091</v>
      </c>
      <c r="D623" t="s">
        <v>3092</v>
      </c>
    </row>
    <row r="624" spans="1:4" x14ac:dyDescent="0.25">
      <c r="A624" t="s">
        <v>113</v>
      </c>
      <c r="B624" t="s">
        <v>3093</v>
      </c>
      <c r="C624" t="s">
        <v>3094</v>
      </c>
      <c r="D624" t="s">
        <v>3095</v>
      </c>
    </row>
    <row r="625" spans="1:4" x14ac:dyDescent="0.25">
      <c r="A625" t="s">
        <v>113</v>
      </c>
      <c r="B625" t="s">
        <v>3096</v>
      </c>
      <c r="C625" t="s">
        <v>3096</v>
      </c>
      <c r="D625" t="s">
        <v>3097</v>
      </c>
    </row>
    <row r="626" spans="1:4" x14ac:dyDescent="0.25">
      <c r="A626" t="s">
        <v>113</v>
      </c>
      <c r="B626" t="s">
        <v>3098</v>
      </c>
      <c r="C626" t="s">
        <v>3099</v>
      </c>
      <c r="D626" t="s">
        <v>3100</v>
      </c>
    </row>
    <row r="627" spans="1:4" x14ac:dyDescent="0.25">
      <c r="A627" t="s">
        <v>113</v>
      </c>
      <c r="B627" t="s">
        <v>3101</v>
      </c>
      <c r="C627" t="s">
        <v>3102</v>
      </c>
      <c r="D627" t="s">
        <v>3103</v>
      </c>
    </row>
    <row r="628" spans="1:4" x14ac:dyDescent="0.25">
      <c r="A628" s="49" t="s">
        <v>253</v>
      </c>
      <c r="B628" s="49" t="s">
        <v>2397</v>
      </c>
      <c r="C628" s="49" t="s">
        <v>2398</v>
      </c>
      <c r="D628" s="49" t="s">
        <v>2396</v>
      </c>
    </row>
    <row r="629" spans="1:4" x14ac:dyDescent="0.25">
      <c r="A629" s="49" t="s">
        <v>253</v>
      </c>
      <c r="B629" s="49" t="s">
        <v>2553</v>
      </c>
      <c r="C629" s="49" t="s">
        <v>2554</v>
      </c>
      <c r="D629" s="49" t="s">
        <v>2552</v>
      </c>
    </row>
    <row r="630" spans="1:4" x14ac:dyDescent="0.25">
      <c r="A630" s="49" t="s">
        <v>253</v>
      </c>
      <c r="B630" s="49" t="s">
        <v>2510</v>
      </c>
      <c r="C630" s="49" t="s">
        <v>2511</v>
      </c>
      <c r="D630" s="49" t="s">
        <v>2509</v>
      </c>
    </row>
    <row r="631" spans="1:4" x14ac:dyDescent="0.25">
      <c r="A631" s="49" t="s">
        <v>253</v>
      </c>
      <c r="B631" s="49" t="s">
        <v>2357</v>
      </c>
      <c r="C631" s="49" t="s">
        <v>2358</v>
      </c>
      <c r="D631" s="49" t="s">
        <v>2356</v>
      </c>
    </row>
    <row r="632" spans="1:4" x14ac:dyDescent="0.25">
      <c r="A632" s="49" t="s">
        <v>253</v>
      </c>
      <c r="B632" s="49" t="s">
        <v>2458</v>
      </c>
      <c r="C632" s="49" t="s">
        <v>2459</v>
      </c>
      <c r="D632" s="49" t="s">
        <v>2457</v>
      </c>
    </row>
    <row r="633" spans="1:4" x14ac:dyDescent="0.25">
      <c r="A633" s="49" t="s">
        <v>253</v>
      </c>
      <c r="B633" s="49" t="s">
        <v>857</v>
      </c>
      <c r="C633" s="49" t="s">
        <v>858</v>
      </c>
      <c r="D633" s="49" t="s">
        <v>856</v>
      </c>
    </row>
    <row r="634" spans="1:4" x14ac:dyDescent="0.25">
      <c r="A634" s="49" t="s">
        <v>253</v>
      </c>
      <c r="B634" s="49" t="s">
        <v>1663</v>
      </c>
      <c r="C634" s="49" t="s">
        <v>1664</v>
      </c>
      <c r="D634" s="49" t="s">
        <v>1662</v>
      </c>
    </row>
    <row r="635" spans="1:4" x14ac:dyDescent="0.25">
      <c r="A635" s="49" t="s">
        <v>253</v>
      </c>
      <c r="B635" s="49" t="s">
        <v>1933</v>
      </c>
      <c r="C635" s="49" t="s">
        <v>1934</v>
      </c>
      <c r="D635" s="49" t="s">
        <v>1932</v>
      </c>
    </row>
    <row r="636" spans="1:4" x14ac:dyDescent="0.25">
      <c r="A636" s="49" t="s">
        <v>253</v>
      </c>
      <c r="B636" s="49" t="s">
        <v>2371</v>
      </c>
      <c r="C636" s="49" t="s">
        <v>2372</v>
      </c>
      <c r="D636" s="49" t="s">
        <v>2370</v>
      </c>
    </row>
    <row r="637" spans="1:4" x14ac:dyDescent="0.25">
      <c r="A637" s="49" t="s">
        <v>253</v>
      </c>
      <c r="B637" s="49" t="s">
        <v>1810</v>
      </c>
      <c r="C637" s="49" t="s">
        <v>1811</v>
      </c>
      <c r="D637" s="49" t="s">
        <v>1809</v>
      </c>
    </row>
    <row r="638" spans="1:4" x14ac:dyDescent="0.25">
      <c r="A638" s="49" t="s">
        <v>253</v>
      </c>
      <c r="B638" s="49" t="s">
        <v>2266</v>
      </c>
      <c r="C638" s="49" t="s">
        <v>2267</v>
      </c>
      <c r="D638" s="49" t="s">
        <v>2265</v>
      </c>
    </row>
    <row r="639" spans="1:4" x14ac:dyDescent="0.25">
      <c r="A639" s="49" t="s">
        <v>253</v>
      </c>
      <c r="B639" s="49" t="s">
        <v>1874</v>
      </c>
      <c r="C639" s="49" t="s">
        <v>1875</v>
      </c>
      <c r="D639" s="49" t="s">
        <v>1873</v>
      </c>
    </row>
    <row r="640" spans="1:4" x14ac:dyDescent="0.25">
      <c r="A640" s="49" t="s">
        <v>253</v>
      </c>
      <c r="B640" s="49" t="s">
        <v>1356</v>
      </c>
      <c r="C640" s="49" t="s">
        <v>1357</v>
      </c>
      <c r="D640" s="49" t="s">
        <v>1355</v>
      </c>
    </row>
    <row r="641" spans="1:4" x14ac:dyDescent="0.25">
      <c r="A641" s="49" t="s">
        <v>253</v>
      </c>
      <c r="B641" s="49" t="s">
        <v>1458</v>
      </c>
      <c r="C641" s="49" t="s">
        <v>1459</v>
      </c>
      <c r="D641" s="49" t="s">
        <v>1457</v>
      </c>
    </row>
    <row r="642" spans="1:4" x14ac:dyDescent="0.25">
      <c r="A642" s="49" t="s">
        <v>253</v>
      </c>
      <c r="B642" s="49" t="s">
        <v>2488</v>
      </c>
      <c r="C642" s="49" t="s">
        <v>2489</v>
      </c>
      <c r="D642" s="49" t="s">
        <v>2487</v>
      </c>
    </row>
    <row r="643" spans="1:4" x14ac:dyDescent="0.25">
      <c r="A643" s="49" t="s">
        <v>253</v>
      </c>
      <c r="B643" s="49" t="s">
        <v>1504</v>
      </c>
      <c r="C643" s="49" t="s">
        <v>1505</v>
      </c>
      <c r="D643" s="49" t="s">
        <v>1503</v>
      </c>
    </row>
    <row r="644" spans="1:4" x14ac:dyDescent="0.25">
      <c r="A644" s="49" t="s">
        <v>253</v>
      </c>
      <c r="B644" s="49" t="s">
        <v>2446</v>
      </c>
      <c r="C644" s="49" t="s">
        <v>2447</v>
      </c>
      <c r="D644" s="49" t="s">
        <v>2445</v>
      </c>
    </row>
    <row r="645" spans="1:4" x14ac:dyDescent="0.25">
      <c r="A645" s="49" t="s">
        <v>253</v>
      </c>
      <c r="B645" s="49" t="s">
        <v>2298</v>
      </c>
      <c r="C645" s="49" t="s">
        <v>2299</v>
      </c>
      <c r="D645" s="49" t="s">
        <v>2297</v>
      </c>
    </row>
    <row r="646" spans="1:4" x14ac:dyDescent="0.25">
      <c r="A646" s="49" t="s">
        <v>253</v>
      </c>
      <c r="B646" s="49" t="s">
        <v>2127</v>
      </c>
      <c r="C646" s="49" t="s">
        <v>2128</v>
      </c>
      <c r="D646" s="49" t="s">
        <v>2126</v>
      </c>
    </row>
    <row r="647" spans="1:4" x14ac:dyDescent="0.25">
      <c r="A647" s="49" t="s">
        <v>253</v>
      </c>
      <c r="B647" s="49" t="s">
        <v>2081</v>
      </c>
      <c r="C647" s="49" t="s">
        <v>2082</v>
      </c>
      <c r="D647" s="49" t="s">
        <v>2080</v>
      </c>
    </row>
    <row r="648" spans="1:4" x14ac:dyDescent="0.25">
      <c r="A648" s="49" t="s">
        <v>253</v>
      </c>
      <c r="B648" s="49" t="s">
        <v>2103</v>
      </c>
      <c r="C648" s="49" t="s">
        <v>2104</v>
      </c>
      <c r="D648" s="49" t="s">
        <v>2102</v>
      </c>
    </row>
    <row r="649" spans="1:4" x14ac:dyDescent="0.25">
      <c r="A649" s="49" t="s">
        <v>253</v>
      </c>
      <c r="B649" s="49" t="s">
        <v>1407</v>
      </c>
      <c r="C649" s="49" t="s">
        <v>1408</v>
      </c>
      <c r="D649" s="49" t="s">
        <v>1406</v>
      </c>
    </row>
    <row r="650" spans="1:4" x14ac:dyDescent="0.25">
      <c r="A650" s="49" t="s">
        <v>253</v>
      </c>
      <c r="B650" s="49" t="s">
        <v>1741</v>
      </c>
      <c r="C650" s="49" t="s">
        <v>1742</v>
      </c>
      <c r="D650" s="49" t="s">
        <v>1740</v>
      </c>
    </row>
    <row r="651" spans="1:4" x14ac:dyDescent="0.25">
      <c r="A651" s="49" t="s">
        <v>253</v>
      </c>
      <c r="B651" s="49" t="s">
        <v>1905</v>
      </c>
      <c r="C651" s="49" t="s">
        <v>1906</v>
      </c>
      <c r="D651" s="49" t="s">
        <v>1904</v>
      </c>
    </row>
    <row r="652" spans="1:4" x14ac:dyDescent="0.25">
      <c r="A652" s="49" t="s">
        <v>253</v>
      </c>
      <c r="B652" s="49" t="s">
        <v>1776</v>
      </c>
      <c r="C652" s="49" t="s">
        <v>1777</v>
      </c>
      <c r="D652" s="49" t="s">
        <v>1775</v>
      </c>
    </row>
    <row r="653" spans="1:4" x14ac:dyDescent="0.25">
      <c r="A653" s="49" t="s">
        <v>253</v>
      </c>
      <c r="B653" s="49" t="s">
        <v>1842</v>
      </c>
      <c r="C653" s="49" t="s">
        <v>1843</v>
      </c>
      <c r="D653" s="49" t="s">
        <v>1841</v>
      </c>
    </row>
    <row r="654" spans="1:4" x14ac:dyDescent="0.25">
      <c r="A654" s="49" t="s">
        <v>253</v>
      </c>
      <c r="B654" s="49" t="s">
        <v>2034</v>
      </c>
      <c r="C654" s="49" t="s">
        <v>2035</v>
      </c>
      <c r="D654" s="49" t="s">
        <v>2033</v>
      </c>
    </row>
    <row r="655" spans="1:4" x14ac:dyDescent="0.25">
      <c r="A655" s="49" t="s">
        <v>253</v>
      </c>
      <c r="B655" s="49" t="s">
        <v>2247</v>
      </c>
      <c r="C655" s="49" t="s">
        <v>2248</v>
      </c>
      <c r="D655" s="49" t="s">
        <v>2246</v>
      </c>
    </row>
    <row r="656" spans="1:4" x14ac:dyDescent="0.25">
      <c r="A656" s="49" t="s">
        <v>253</v>
      </c>
      <c r="B656" s="49" t="s">
        <v>2008</v>
      </c>
      <c r="C656" s="49" t="s">
        <v>2009</v>
      </c>
      <c r="D656" s="49" t="s">
        <v>2007</v>
      </c>
    </row>
    <row r="657" spans="1:4" x14ac:dyDescent="0.25">
      <c r="A657" s="49" t="s">
        <v>253</v>
      </c>
      <c r="B657" s="49" t="s">
        <v>2543</v>
      </c>
      <c r="C657" s="49" t="s">
        <v>2544</v>
      </c>
      <c r="D657" s="49" t="s">
        <v>2542</v>
      </c>
    </row>
    <row r="658" spans="1:4" x14ac:dyDescent="0.25">
      <c r="A658" s="49" t="s">
        <v>253</v>
      </c>
      <c r="B658" s="49" t="s">
        <v>2229</v>
      </c>
      <c r="C658" s="49" t="s">
        <v>2230</v>
      </c>
      <c r="D658" s="49" t="s">
        <v>2228</v>
      </c>
    </row>
    <row r="659" spans="1:4" x14ac:dyDescent="0.25">
      <c r="A659" s="49" t="s">
        <v>253</v>
      </c>
      <c r="B659" s="49" t="s">
        <v>2210</v>
      </c>
      <c r="C659" s="49" t="s">
        <v>2211</v>
      </c>
      <c r="D659" s="49" t="s">
        <v>2209</v>
      </c>
    </row>
    <row r="660" spans="1:4" x14ac:dyDescent="0.25">
      <c r="A660" s="49" t="s">
        <v>253</v>
      </c>
      <c r="B660" s="49" t="s">
        <v>1984</v>
      </c>
      <c r="C660" s="49" t="s">
        <v>1985</v>
      </c>
      <c r="D660" s="49" t="s">
        <v>1983</v>
      </c>
    </row>
    <row r="661" spans="1:4" x14ac:dyDescent="0.25">
      <c r="A661" s="49" t="s">
        <v>253</v>
      </c>
      <c r="B661" s="49" t="s">
        <v>1189</v>
      </c>
      <c r="C661" s="49" t="s">
        <v>1190</v>
      </c>
      <c r="D661" s="49" t="s">
        <v>1188</v>
      </c>
    </row>
    <row r="662" spans="1:4" x14ac:dyDescent="0.25">
      <c r="A662" s="49" t="s">
        <v>253</v>
      </c>
      <c r="B662" s="49" t="s">
        <v>1704</v>
      </c>
      <c r="C662" s="49" t="s">
        <v>1705</v>
      </c>
      <c r="D662" s="49" t="s">
        <v>1703</v>
      </c>
    </row>
    <row r="663" spans="1:4" x14ac:dyDescent="0.25">
      <c r="A663" s="49" t="s">
        <v>253</v>
      </c>
      <c r="B663" s="49" t="s">
        <v>2468</v>
      </c>
      <c r="C663" s="49" t="s">
        <v>2469</v>
      </c>
      <c r="D663" s="49" t="s">
        <v>2467</v>
      </c>
    </row>
    <row r="664" spans="1:4" x14ac:dyDescent="0.25">
      <c r="A664" s="49" t="s">
        <v>253</v>
      </c>
      <c r="B664" s="49" t="s">
        <v>1070</v>
      </c>
      <c r="C664" s="49" t="s">
        <v>1071</v>
      </c>
      <c r="D664" s="49" t="s">
        <v>1069</v>
      </c>
    </row>
    <row r="665" spans="1:4" x14ac:dyDescent="0.25">
      <c r="A665" s="49" t="s">
        <v>253</v>
      </c>
      <c r="B665" s="49" t="s">
        <v>2478</v>
      </c>
      <c r="C665" s="49" t="s">
        <v>2479</v>
      </c>
      <c r="D665" s="49" t="s">
        <v>2477</v>
      </c>
    </row>
    <row r="666" spans="1:4" x14ac:dyDescent="0.25">
      <c r="A666" s="49" t="s">
        <v>253</v>
      </c>
      <c r="B666" s="49" t="s">
        <v>1304</v>
      </c>
      <c r="C666" s="49" t="s">
        <v>1305</v>
      </c>
      <c r="D666" s="49" t="s">
        <v>1303</v>
      </c>
    </row>
    <row r="667" spans="1:4" x14ac:dyDescent="0.25">
      <c r="A667" s="49" t="s">
        <v>253</v>
      </c>
      <c r="B667" s="49" t="s">
        <v>2411</v>
      </c>
      <c r="C667" s="49" t="s">
        <v>2412</v>
      </c>
      <c r="D667" s="49" t="s">
        <v>2410</v>
      </c>
    </row>
    <row r="668" spans="1:4" x14ac:dyDescent="0.25">
      <c r="A668" s="49" t="s">
        <v>253</v>
      </c>
      <c r="B668" s="49" t="s">
        <v>1130</v>
      </c>
      <c r="C668" s="49" t="s">
        <v>1131</v>
      </c>
      <c r="D668" s="49" t="s">
        <v>1129</v>
      </c>
    </row>
    <row r="669" spans="1:4" x14ac:dyDescent="0.25">
      <c r="A669" s="49" t="s">
        <v>253</v>
      </c>
      <c r="B669" s="49" t="s">
        <v>2150</v>
      </c>
      <c r="C669" s="49" t="s">
        <v>2151</v>
      </c>
      <c r="D669" s="49" t="s">
        <v>2149</v>
      </c>
    </row>
    <row r="670" spans="1:4" x14ac:dyDescent="0.25">
      <c r="A670" s="49" t="s">
        <v>253</v>
      </c>
      <c r="B670" s="49" t="s">
        <v>2533</v>
      </c>
      <c r="C670" s="49" t="s">
        <v>2534</v>
      </c>
      <c r="D670" s="49" t="s">
        <v>2532</v>
      </c>
    </row>
    <row r="671" spans="1:4" x14ac:dyDescent="0.25">
      <c r="A671" s="49" t="s">
        <v>253</v>
      </c>
      <c r="B671" s="49" t="s">
        <v>2499</v>
      </c>
      <c r="C671" s="49" t="s">
        <v>2500</v>
      </c>
      <c r="D671" s="49" t="s">
        <v>2498</v>
      </c>
    </row>
    <row r="672" spans="1:4" x14ac:dyDescent="0.25">
      <c r="A672" s="49" t="s">
        <v>253</v>
      </c>
      <c r="B672" s="49" t="s">
        <v>1584</v>
      </c>
      <c r="C672" s="49" t="s">
        <v>1585</v>
      </c>
      <c r="D672" s="49" t="s">
        <v>1583</v>
      </c>
    </row>
    <row r="673" spans="1:4" x14ac:dyDescent="0.25">
      <c r="A673" s="49" t="s">
        <v>253</v>
      </c>
      <c r="B673" s="49" t="s">
        <v>1246</v>
      </c>
      <c r="C673" s="49" t="s">
        <v>1247</v>
      </c>
      <c r="D673" s="49" t="s">
        <v>1245</v>
      </c>
    </row>
    <row r="674" spans="1:4" x14ac:dyDescent="0.25">
      <c r="A674" s="49" t="s">
        <v>253</v>
      </c>
      <c r="B674" s="49" t="s">
        <v>2282</v>
      </c>
      <c r="C674" s="49" t="s">
        <v>2283</v>
      </c>
      <c r="D674" s="49" t="s">
        <v>2281</v>
      </c>
    </row>
    <row r="675" spans="1:4" x14ac:dyDescent="0.25">
      <c r="A675" s="49" t="s">
        <v>253</v>
      </c>
      <c r="B675" s="49" t="s">
        <v>2424</v>
      </c>
      <c r="C675" s="49" t="s">
        <v>2425</v>
      </c>
      <c r="D675" s="49" t="s">
        <v>2423</v>
      </c>
    </row>
    <row r="676" spans="1:4" x14ac:dyDescent="0.25">
      <c r="A676" s="49" t="s">
        <v>253</v>
      </c>
      <c r="B676" s="49" t="s">
        <v>2437</v>
      </c>
      <c r="C676" s="49" t="s">
        <v>2438</v>
      </c>
      <c r="D676" s="49" t="s">
        <v>2436</v>
      </c>
    </row>
    <row r="677" spans="1:4" x14ac:dyDescent="0.25">
      <c r="A677" s="49" t="s">
        <v>253</v>
      </c>
      <c r="B677" s="49" t="s">
        <v>2191</v>
      </c>
      <c r="C677" s="49" t="s">
        <v>2192</v>
      </c>
      <c r="D677" s="49" t="s">
        <v>2190</v>
      </c>
    </row>
    <row r="678" spans="1:4" x14ac:dyDescent="0.25">
      <c r="A678" s="49" t="s">
        <v>253</v>
      </c>
      <c r="B678" s="49" t="s">
        <v>938</v>
      </c>
      <c r="C678" s="49" t="s">
        <v>939</v>
      </c>
      <c r="D678" s="49" t="s">
        <v>937</v>
      </c>
    </row>
    <row r="679" spans="1:4" x14ac:dyDescent="0.25">
      <c r="A679" s="49" t="s">
        <v>253</v>
      </c>
      <c r="B679" s="49" t="s">
        <v>2172</v>
      </c>
      <c r="C679" s="49" t="s">
        <v>2173</v>
      </c>
      <c r="D679" s="49" t="s">
        <v>2171</v>
      </c>
    </row>
    <row r="680" spans="1:4" x14ac:dyDescent="0.25">
      <c r="A680" s="49" t="s">
        <v>253</v>
      </c>
      <c r="B680" s="49" t="s">
        <v>1545</v>
      </c>
      <c r="C680" s="49" t="s">
        <v>1546</v>
      </c>
      <c r="D680" s="49" t="s">
        <v>1544</v>
      </c>
    </row>
    <row r="681" spans="1:4" x14ac:dyDescent="0.25">
      <c r="A681" s="49" t="s">
        <v>253</v>
      </c>
      <c r="B681" s="49" t="s">
        <v>1958</v>
      </c>
      <c r="C681" s="49" t="s">
        <v>1959</v>
      </c>
      <c r="D681" s="49" t="s">
        <v>1957</v>
      </c>
    </row>
    <row r="682" spans="1:4" x14ac:dyDescent="0.25">
      <c r="A682" s="49" t="s">
        <v>253</v>
      </c>
      <c r="B682" s="49" t="s">
        <v>2383</v>
      </c>
      <c r="C682" s="49" t="s">
        <v>2384</v>
      </c>
      <c r="D682" s="49" t="s">
        <v>2382</v>
      </c>
    </row>
    <row r="683" spans="1:4" x14ac:dyDescent="0.25">
      <c r="A683" s="49" t="s">
        <v>253</v>
      </c>
      <c r="B683" s="49" t="s">
        <v>2560</v>
      </c>
      <c r="C683" s="49" t="s">
        <v>2561</v>
      </c>
      <c r="D683" s="49" t="s">
        <v>2559</v>
      </c>
    </row>
    <row r="684" spans="1:4" x14ac:dyDescent="0.25">
      <c r="A684" s="49" t="s">
        <v>253</v>
      </c>
      <c r="B684" s="49" t="s">
        <v>2344</v>
      </c>
      <c r="C684" s="49" t="s">
        <v>2345</v>
      </c>
      <c r="D684" s="49" t="s">
        <v>2343</v>
      </c>
    </row>
    <row r="685" spans="1:4" x14ac:dyDescent="0.25">
      <c r="A685" s="49" t="s">
        <v>253</v>
      </c>
      <c r="B685" s="49" t="s">
        <v>2059</v>
      </c>
      <c r="C685" s="49" t="s">
        <v>2060</v>
      </c>
      <c r="D685" s="49" t="s">
        <v>2058</v>
      </c>
    </row>
    <row r="686" spans="1:4" x14ac:dyDescent="0.25">
      <c r="A686" s="49" t="s">
        <v>253</v>
      </c>
      <c r="B686" s="49" t="s">
        <v>1005</v>
      </c>
      <c r="C686" s="49" t="s">
        <v>1006</v>
      </c>
      <c r="D686" s="49" t="s">
        <v>1004</v>
      </c>
    </row>
    <row r="687" spans="1:4" x14ac:dyDescent="0.25">
      <c r="A687" s="49" t="s">
        <v>253</v>
      </c>
      <c r="B687" s="49" t="s">
        <v>756</v>
      </c>
      <c r="C687" s="49" t="s">
        <v>757</v>
      </c>
      <c r="D687" s="49" t="s">
        <v>755</v>
      </c>
    </row>
    <row r="688" spans="1:4" x14ac:dyDescent="0.25">
      <c r="A688" s="49" t="s">
        <v>253</v>
      </c>
      <c r="B688" s="49" t="s">
        <v>2521</v>
      </c>
      <c r="C688" s="49" t="s">
        <v>2522</v>
      </c>
      <c r="D688" s="49" t="s">
        <v>2520</v>
      </c>
    </row>
    <row r="689" spans="1:4" x14ac:dyDescent="0.25">
      <c r="A689" s="49" t="s">
        <v>253</v>
      </c>
      <c r="B689" s="49" t="s">
        <v>2330</v>
      </c>
      <c r="C689" s="49" t="s">
        <v>2331</v>
      </c>
      <c r="D689" s="49" t="s">
        <v>2329</v>
      </c>
    </row>
    <row r="690" spans="1:4" x14ac:dyDescent="0.25">
      <c r="A690" s="49" t="s">
        <v>253</v>
      </c>
      <c r="B690" s="49" t="s">
        <v>1623</v>
      </c>
      <c r="C690" s="49" t="s">
        <v>1624</v>
      </c>
      <c r="D690" s="49" t="s">
        <v>1622</v>
      </c>
    </row>
    <row r="691" spans="1:4" x14ac:dyDescent="0.25">
      <c r="A691" s="49" t="s">
        <v>253</v>
      </c>
      <c r="B691" s="49" t="s">
        <v>2316</v>
      </c>
      <c r="C691" s="49" t="s">
        <v>2317</v>
      </c>
      <c r="D691" s="49" t="s">
        <v>2315</v>
      </c>
    </row>
    <row r="692" spans="1:4" x14ac:dyDescent="0.25">
      <c r="A692" s="49" t="s">
        <v>253</v>
      </c>
      <c r="B692" s="49" t="s">
        <v>652</v>
      </c>
      <c r="C692" s="49" t="s">
        <v>653</v>
      </c>
      <c r="D692" s="49" t="s">
        <v>651</v>
      </c>
    </row>
    <row r="693" spans="1:4" x14ac:dyDescent="0.25">
      <c r="A693" t="s">
        <v>257</v>
      </c>
      <c r="B693" t="s">
        <v>655</v>
      </c>
      <c r="C693" t="s">
        <v>656</v>
      </c>
      <c r="D693" t="s">
        <v>654</v>
      </c>
    </row>
    <row r="694" spans="1:4" x14ac:dyDescent="0.25">
      <c r="A694" t="s">
        <v>257</v>
      </c>
      <c r="B694" t="s">
        <v>759</v>
      </c>
      <c r="C694" t="s">
        <v>760</v>
      </c>
      <c r="D694" t="s">
        <v>758</v>
      </c>
    </row>
    <row r="695" spans="1:4" x14ac:dyDescent="0.25">
      <c r="A695" t="s">
        <v>257</v>
      </c>
      <c r="B695" t="s">
        <v>860</v>
      </c>
      <c r="C695" t="s">
        <v>861</v>
      </c>
      <c r="D695" t="s">
        <v>859</v>
      </c>
    </row>
    <row r="696" spans="1:4" x14ac:dyDescent="0.25">
      <c r="A696" s="49" t="s">
        <v>261</v>
      </c>
      <c r="B696" s="49" t="s">
        <v>658</v>
      </c>
      <c r="C696" s="49" t="s">
        <v>659</v>
      </c>
      <c r="D696" s="49" t="s">
        <v>657</v>
      </c>
    </row>
    <row r="697" spans="1:4" x14ac:dyDescent="0.25">
      <c r="A697" s="49" t="s">
        <v>261</v>
      </c>
      <c r="B697" s="49" t="s">
        <v>762</v>
      </c>
      <c r="C697" s="49" t="s">
        <v>763</v>
      </c>
      <c r="D697" s="49" t="s">
        <v>761</v>
      </c>
    </row>
    <row r="698" spans="1:4" x14ac:dyDescent="0.25">
      <c r="A698" t="s">
        <v>401</v>
      </c>
      <c r="B698" t="s">
        <v>661</v>
      </c>
      <c r="C698" t="s">
        <v>662</v>
      </c>
      <c r="D698" t="s">
        <v>660</v>
      </c>
    </row>
    <row r="699" spans="1:4" x14ac:dyDescent="0.25">
      <c r="A699" t="s">
        <v>401</v>
      </c>
      <c r="B699" t="s">
        <v>765</v>
      </c>
      <c r="C699" t="s">
        <v>766</v>
      </c>
      <c r="D699" t="s">
        <v>764</v>
      </c>
    </row>
    <row r="700" spans="1:4" x14ac:dyDescent="0.25">
      <c r="A700" s="49" t="s">
        <v>431</v>
      </c>
      <c r="B700" s="49" t="s">
        <v>1987</v>
      </c>
      <c r="C700" s="49" t="s">
        <v>1988</v>
      </c>
      <c r="D700" s="49" t="s">
        <v>1986</v>
      </c>
    </row>
    <row r="701" spans="1:4" x14ac:dyDescent="0.25">
      <c r="A701" s="49" t="s">
        <v>431</v>
      </c>
      <c r="B701" s="49" t="s">
        <v>1133</v>
      </c>
      <c r="C701" s="49" t="s">
        <v>1134</v>
      </c>
      <c r="D701" s="49" t="s">
        <v>1132</v>
      </c>
    </row>
    <row r="702" spans="1:4" x14ac:dyDescent="0.25">
      <c r="A702" s="49" t="s">
        <v>431</v>
      </c>
      <c r="B702" s="49" t="s">
        <v>664</v>
      </c>
      <c r="C702" s="49" t="s">
        <v>664</v>
      </c>
      <c r="D702" s="49" t="s">
        <v>663</v>
      </c>
    </row>
    <row r="703" spans="1:4" x14ac:dyDescent="0.25">
      <c r="A703" s="49" t="s">
        <v>431</v>
      </c>
      <c r="B703" s="49" t="s">
        <v>1507</v>
      </c>
      <c r="C703" s="49" t="s">
        <v>1508</v>
      </c>
      <c r="D703" s="49" t="s">
        <v>1506</v>
      </c>
    </row>
    <row r="704" spans="1:4" x14ac:dyDescent="0.25">
      <c r="A704" s="49" t="s">
        <v>431</v>
      </c>
      <c r="B704" s="49" t="s">
        <v>3104</v>
      </c>
      <c r="C704" s="49" t="s">
        <v>3105</v>
      </c>
      <c r="D704" s="49" t="s">
        <v>3106</v>
      </c>
    </row>
    <row r="705" spans="1:4" x14ac:dyDescent="0.25">
      <c r="A705" s="49" t="s">
        <v>431</v>
      </c>
      <c r="B705" s="49" t="s">
        <v>1845</v>
      </c>
      <c r="C705" s="49" t="s">
        <v>1846</v>
      </c>
      <c r="D705" s="49" t="s">
        <v>1844</v>
      </c>
    </row>
    <row r="706" spans="1:4" x14ac:dyDescent="0.25">
      <c r="A706" s="49" t="s">
        <v>431</v>
      </c>
      <c r="B706" s="49" t="s">
        <v>1908</v>
      </c>
      <c r="C706" s="49" t="s">
        <v>1909</v>
      </c>
      <c r="D706" s="49" t="s">
        <v>1907</v>
      </c>
    </row>
    <row r="707" spans="1:4" x14ac:dyDescent="0.25">
      <c r="A707" s="49" t="s">
        <v>431</v>
      </c>
      <c r="B707" s="49" t="s">
        <v>3107</v>
      </c>
      <c r="C707" s="49" t="s">
        <v>3108</v>
      </c>
      <c r="D707" s="49" t="s">
        <v>3109</v>
      </c>
    </row>
    <row r="708" spans="1:4" x14ac:dyDescent="0.25">
      <c r="A708" s="49" t="s">
        <v>431</v>
      </c>
      <c r="B708" s="49" t="s">
        <v>1307</v>
      </c>
      <c r="C708" s="49" t="s">
        <v>1308</v>
      </c>
      <c r="D708" s="49" t="s">
        <v>1306</v>
      </c>
    </row>
    <row r="709" spans="1:4" x14ac:dyDescent="0.25">
      <c r="A709" s="49" t="s">
        <v>431</v>
      </c>
      <c r="B709" s="49" t="s">
        <v>1008</v>
      </c>
      <c r="C709" s="49" t="s">
        <v>1009</v>
      </c>
      <c r="D709" s="49" t="s">
        <v>1007</v>
      </c>
    </row>
    <row r="710" spans="1:4" x14ac:dyDescent="0.25">
      <c r="A710" s="49" t="s">
        <v>431</v>
      </c>
      <c r="B710" s="49" t="s">
        <v>2153</v>
      </c>
      <c r="C710" s="49" t="s">
        <v>2154</v>
      </c>
      <c r="D710" s="49" t="s">
        <v>2152</v>
      </c>
    </row>
    <row r="711" spans="1:4" x14ac:dyDescent="0.25">
      <c r="A711" s="49" t="s">
        <v>431</v>
      </c>
      <c r="B711" s="49" t="s">
        <v>1548</v>
      </c>
      <c r="C711" s="49" t="s">
        <v>1549</v>
      </c>
      <c r="D711" s="49" t="s">
        <v>1547</v>
      </c>
    </row>
    <row r="712" spans="1:4" x14ac:dyDescent="0.25">
      <c r="A712" s="49" t="s">
        <v>431</v>
      </c>
      <c r="B712" s="49" t="s">
        <v>1587</v>
      </c>
      <c r="C712" s="49" t="s">
        <v>1588</v>
      </c>
      <c r="D712" s="49" t="s">
        <v>1586</v>
      </c>
    </row>
    <row r="713" spans="1:4" x14ac:dyDescent="0.25">
      <c r="A713" s="49" t="s">
        <v>431</v>
      </c>
      <c r="B713" s="49" t="s">
        <v>768</v>
      </c>
      <c r="C713" s="49" t="s">
        <v>769</v>
      </c>
      <c r="D713" s="49" t="s">
        <v>767</v>
      </c>
    </row>
    <row r="714" spans="1:4" x14ac:dyDescent="0.25">
      <c r="A714" s="49" t="s">
        <v>431</v>
      </c>
      <c r="B714" s="49" t="s">
        <v>2084</v>
      </c>
      <c r="C714" s="49" t="s">
        <v>2085</v>
      </c>
      <c r="D714" s="49" t="s">
        <v>2083</v>
      </c>
    </row>
    <row r="715" spans="1:4" x14ac:dyDescent="0.25">
      <c r="A715" s="49" t="s">
        <v>431</v>
      </c>
      <c r="B715" s="49" t="s">
        <v>3110</v>
      </c>
      <c r="C715" s="49" t="s">
        <v>3111</v>
      </c>
      <c r="D715" s="49" t="s">
        <v>3112</v>
      </c>
    </row>
    <row r="716" spans="1:4" x14ac:dyDescent="0.25">
      <c r="A716" s="49" t="s">
        <v>431</v>
      </c>
      <c r="B716" s="49" t="s">
        <v>941</v>
      </c>
      <c r="C716" s="49" t="s">
        <v>942</v>
      </c>
      <c r="D716" s="49" t="s">
        <v>940</v>
      </c>
    </row>
    <row r="717" spans="1:4" x14ac:dyDescent="0.25">
      <c r="A717" s="49" t="s">
        <v>431</v>
      </c>
      <c r="B717" s="49" t="s">
        <v>1192</v>
      </c>
      <c r="C717" s="49" t="s">
        <v>1193</v>
      </c>
      <c r="D717" s="49" t="s">
        <v>1191</v>
      </c>
    </row>
    <row r="718" spans="1:4" x14ac:dyDescent="0.25">
      <c r="A718" s="49" t="s">
        <v>431</v>
      </c>
      <c r="B718" s="49" t="s">
        <v>1410</v>
      </c>
      <c r="C718" s="49" t="s">
        <v>1411</v>
      </c>
      <c r="D718" s="49" t="s">
        <v>1409</v>
      </c>
    </row>
    <row r="719" spans="1:4" x14ac:dyDescent="0.25">
      <c r="A719" s="49" t="s">
        <v>431</v>
      </c>
      <c r="B719" s="49" t="s">
        <v>3113</v>
      </c>
      <c r="C719" s="49" t="s">
        <v>3114</v>
      </c>
      <c r="D719" s="49" t="s">
        <v>3115</v>
      </c>
    </row>
    <row r="720" spans="1:4" x14ac:dyDescent="0.25">
      <c r="A720" s="49" t="s">
        <v>431</v>
      </c>
      <c r="B720" s="49" t="s">
        <v>1461</v>
      </c>
      <c r="C720" s="49" t="s">
        <v>1462</v>
      </c>
      <c r="D720" s="49" t="s">
        <v>1460</v>
      </c>
    </row>
    <row r="721" spans="1:4" x14ac:dyDescent="0.25">
      <c r="A721" s="49" t="s">
        <v>431</v>
      </c>
      <c r="B721" s="49" t="s">
        <v>3116</v>
      </c>
      <c r="C721" s="49" t="s">
        <v>3116</v>
      </c>
      <c r="D721" s="49" t="s">
        <v>3117</v>
      </c>
    </row>
    <row r="722" spans="1:4" x14ac:dyDescent="0.25">
      <c r="A722" s="49" t="s">
        <v>431</v>
      </c>
      <c r="B722" s="49" t="s">
        <v>2130</v>
      </c>
      <c r="C722" s="49" t="s">
        <v>2131</v>
      </c>
      <c r="D722" s="49" t="s">
        <v>2129</v>
      </c>
    </row>
    <row r="723" spans="1:4" x14ac:dyDescent="0.25">
      <c r="A723" s="49" t="s">
        <v>431</v>
      </c>
      <c r="B723" s="49" t="s">
        <v>3118</v>
      </c>
      <c r="C723" s="49" t="s">
        <v>3119</v>
      </c>
      <c r="D723" s="49" t="s">
        <v>3120</v>
      </c>
    </row>
    <row r="724" spans="1:4" x14ac:dyDescent="0.25">
      <c r="A724" s="49" t="s">
        <v>431</v>
      </c>
      <c r="B724" s="49" t="s">
        <v>1626</v>
      </c>
      <c r="C724" s="49" t="s">
        <v>1627</v>
      </c>
      <c r="D724" s="49" t="s">
        <v>1625</v>
      </c>
    </row>
    <row r="725" spans="1:4" x14ac:dyDescent="0.25">
      <c r="A725" s="49" t="s">
        <v>431</v>
      </c>
      <c r="B725" s="49" t="s">
        <v>1666</v>
      </c>
      <c r="C725" s="49" t="s">
        <v>1667</v>
      </c>
      <c r="D725" s="49" t="s">
        <v>1665</v>
      </c>
    </row>
    <row r="726" spans="1:4" x14ac:dyDescent="0.25">
      <c r="A726" s="49" t="s">
        <v>431</v>
      </c>
      <c r="B726" s="49" t="s">
        <v>3121</v>
      </c>
      <c r="C726" s="49" t="s">
        <v>3122</v>
      </c>
      <c r="D726" s="49" t="s">
        <v>3123</v>
      </c>
    </row>
    <row r="727" spans="1:4" x14ac:dyDescent="0.25">
      <c r="A727" s="49" t="s">
        <v>431</v>
      </c>
      <c r="B727" s="49" t="s">
        <v>3124</v>
      </c>
      <c r="C727" s="49" t="s">
        <v>3125</v>
      </c>
      <c r="D727" s="49" t="s">
        <v>3126</v>
      </c>
    </row>
    <row r="728" spans="1:4" x14ac:dyDescent="0.25">
      <c r="A728" s="49" t="s">
        <v>431</v>
      </c>
      <c r="B728" s="49" t="s">
        <v>1707</v>
      </c>
      <c r="C728" s="49" t="s">
        <v>1708</v>
      </c>
      <c r="D728" s="49" t="s">
        <v>1706</v>
      </c>
    </row>
    <row r="729" spans="1:4" x14ac:dyDescent="0.25">
      <c r="A729" s="49" t="s">
        <v>431</v>
      </c>
      <c r="B729" s="49" t="s">
        <v>1744</v>
      </c>
      <c r="C729" s="49" t="s">
        <v>1745</v>
      </c>
      <c r="D729" s="49" t="s">
        <v>1743</v>
      </c>
    </row>
    <row r="730" spans="1:4" x14ac:dyDescent="0.25">
      <c r="A730" s="49" t="s">
        <v>431</v>
      </c>
      <c r="B730" s="49" t="s">
        <v>1779</v>
      </c>
      <c r="C730" s="49" t="s">
        <v>1780</v>
      </c>
      <c r="D730" s="49" t="s">
        <v>1778</v>
      </c>
    </row>
    <row r="731" spans="1:4" x14ac:dyDescent="0.25">
      <c r="A731" s="49" t="s">
        <v>431</v>
      </c>
      <c r="B731" s="49" t="s">
        <v>3127</v>
      </c>
      <c r="C731" s="49" t="s">
        <v>3128</v>
      </c>
      <c r="D731" s="49" t="s">
        <v>3129</v>
      </c>
    </row>
    <row r="732" spans="1:4" x14ac:dyDescent="0.25">
      <c r="A732" s="49" t="s">
        <v>431</v>
      </c>
      <c r="B732" s="49" t="s">
        <v>3130</v>
      </c>
      <c r="C732" s="49" t="s">
        <v>3130</v>
      </c>
      <c r="D732" s="49" t="s">
        <v>3131</v>
      </c>
    </row>
    <row r="733" spans="1:4" x14ac:dyDescent="0.25">
      <c r="A733" s="49" t="s">
        <v>431</v>
      </c>
      <c r="B733" s="49" t="s">
        <v>3132</v>
      </c>
      <c r="C733" s="49" t="s">
        <v>3133</v>
      </c>
      <c r="D733" s="49" t="s">
        <v>3134</v>
      </c>
    </row>
    <row r="734" spans="1:4" x14ac:dyDescent="0.25">
      <c r="A734" s="49" t="s">
        <v>431</v>
      </c>
      <c r="B734" s="49" t="s">
        <v>3135</v>
      </c>
      <c r="C734" s="49" t="s">
        <v>3136</v>
      </c>
      <c r="D734" s="49" t="s">
        <v>3137</v>
      </c>
    </row>
    <row r="735" spans="1:4" x14ac:dyDescent="0.25">
      <c r="A735" s="49" t="s">
        <v>431</v>
      </c>
      <c r="B735" s="49" t="s">
        <v>1936</v>
      </c>
      <c r="C735" s="49" t="s">
        <v>1937</v>
      </c>
      <c r="D735" s="49" t="s">
        <v>1935</v>
      </c>
    </row>
    <row r="736" spans="1:4" x14ac:dyDescent="0.25">
      <c r="A736" s="49" t="s">
        <v>431</v>
      </c>
      <c r="B736" s="49" t="s">
        <v>3138</v>
      </c>
      <c r="C736" s="49" t="s">
        <v>3139</v>
      </c>
      <c r="D736" s="49" t="s">
        <v>3140</v>
      </c>
    </row>
    <row r="737" spans="1:4" x14ac:dyDescent="0.25">
      <c r="A737" s="49" t="s">
        <v>431</v>
      </c>
      <c r="B737" s="49" t="s">
        <v>3141</v>
      </c>
      <c r="C737" s="49" t="s">
        <v>3142</v>
      </c>
      <c r="D737" s="49" t="s">
        <v>3143</v>
      </c>
    </row>
    <row r="738" spans="1:4" x14ac:dyDescent="0.25">
      <c r="A738" s="49" t="s">
        <v>431</v>
      </c>
      <c r="B738" s="49" t="s">
        <v>1961</v>
      </c>
      <c r="C738" s="49" t="s">
        <v>1962</v>
      </c>
      <c r="D738" s="49" t="s">
        <v>1960</v>
      </c>
    </row>
    <row r="739" spans="1:4" x14ac:dyDescent="0.25">
      <c r="A739" s="49" t="s">
        <v>431</v>
      </c>
      <c r="B739" s="49" t="s">
        <v>1877</v>
      </c>
      <c r="C739" s="49" t="s">
        <v>1878</v>
      </c>
      <c r="D739" s="49" t="s">
        <v>1876</v>
      </c>
    </row>
    <row r="740" spans="1:4" x14ac:dyDescent="0.25">
      <c r="A740" s="49" t="s">
        <v>431</v>
      </c>
      <c r="B740" s="49" t="s">
        <v>3144</v>
      </c>
      <c r="C740" s="49" t="s">
        <v>3145</v>
      </c>
      <c r="D740" s="49" t="s">
        <v>3146</v>
      </c>
    </row>
    <row r="741" spans="1:4" x14ac:dyDescent="0.25">
      <c r="A741" s="49" t="s">
        <v>431</v>
      </c>
      <c r="B741" s="49" t="s">
        <v>1813</v>
      </c>
      <c r="C741" s="49" t="s">
        <v>1814</v>
      </c>
      <c r="D741" s="49" t="s">
        <v>1812</v>
      </c>
    </row>
    <row r="742" spans="1:4" x14ac:dyDescent="0.25">
      <c r="A742" s="49" t="s">
        <v>431</v>
      </c>
      <c r="B742" s="49" t="s">
        <v>3147</v>
      </c>
      <c r="C742" s="49" t="s">
        <v>3148</v>
      </c>
      <c r="D742" s="49" t="s">
        <v>3149</v>
      </c>
    </row>
    <row r="743" spans="1:4" x14ac:dyDescent="0.25">
      <c r="A743" s="49" t="s">
        <v>431</v>
      </c>
      <c r="B743" s="49" t="s">
        <v>3150</v>
      </c>
      <c r="C743" s="49" t="s">
        <v>3151</v>
      </c>
      <c r="D743" s="49" t="s">
        <v>3152</v>
      </c>
    </row>
    <row r="744" spans="1:4" x14ac:dyDescent="0.25">
      <c r="A744" s="49" t="s">
        <v>431</v>
      </c>
      <c r="B744" s="49" t="s">
        <v>3153</v>
      </c>
      <c r="C744" s="49" t="s">
        <v>3154</v>
      </c>
      <c r="D744" s="49" t="s">
        <v>3155</v>
      </c>
    </row>
    <row r="745" spans="1:4" x14ac:dyDescent="0.25">
      <c r="A745" s="49" t="s">
        <v>431</v>
      </c>
      <c r="B745" s="49" t="s">
        <v>1319</v>
      </c>
      <c r="C745" s="49" t="s">
        <v>1320</v>
      </c>
      <c r="D745" s="49" t="s">
        <v>3156</v>
      </c>
    </row>
    <row r="746" spans="1:4" x14ac:dyDescent="0.25">
      <c r="A746" s="49" t="s">
        <v>431</v>
      </c>
      <c r="B746" s="49" t="s">
        <v>863</v>
      </c>
      <c r="C746" s="49" t="s">
        <v>864</v>
      </c>
      <c r="D746" s="49" t="s">
        <v>862</v>
      </c>
    </row>
    <row r="747" spans="1:4" x14ac:dyDescent="0.25">
      <c r="A747" s="49" t="s">
        <v>431</v>
      </c>
      <c r="B747" s="49" t="s">
        <v>3157</v>
      </c>
      <c r="C747" s="49" t="s">
        <v>3158</v>
      </c>
      <c r="D747" s="49" t="s">
        <v>3159</v>
      </c>
    </row>
    <row r="748" spans="1:4" x14ac:dyDescent="0.25">
      <c r="A748" s="49" t="s">
        <v>431</v>
      </c>
      <c r="B748" s="49" t="s">
        <v>3160</v>
      </c>
      <c r="C748" s="49" t="s">
        <v>3161</v>
      </c>
      <c r="D748" s="49" t="s">
        <v>3162</v>
      </c>
    </row>
    <row r="749" spans="1:4" x14ac:dyDescent="0.25">
      <c r="A749" s="49" t="s">
        <v>431</v>
      </c>
      <c r="B749" s="49" t="s">
        <v>3163</v>
      </c>
      <c r="C749" s="49" t="s">
        <v>3164</v>
      </c>
      <c r="D749" s="49" t="s">
        <v>3165</v>
      </c>
    </row>
    <row r="750" spans="1:4" x14ac:dyDescent="0.25">
      <c r="A750" s="49" t="s">
        <v>431</v>
      </c>
      <c r="B750" s="49" t="s">
        <v>1073</v>
      </c>
      <c r="C750" s="49" t="s">
        <v>1074</v>
      </c>
      <c r="D750" s="49" t="s">
        <v>1072</v>
      </c>
    </row>
    <row r="751" spans="1:4" x14ac:dyDescent="0.25">
      <c r="A751" s="49" t="s">
        <v>431</v>
      </c>
      <c r="B751" s="49" t="s">
        <v>3166</v>
      </c>
      <c r="C751" s="49" t="s">
        <v>3167</v>
      </c>
      <c r="D751" s="49" t="s">
        <v>3168</v>
      </c>
    </row>
    <row r="752" spans="1:4" x14ac:dyDescent="0.25">
      <c r="A752" s="49" t="s">
        <v>431</v>
      </c>
      <c r="B752" s="49" t="s">
        <v>3169</v>
      </c>
      <c r="C752" s="49" t="s">
        <v>3170</v>
      </c>
      <c r="D752" s="49" t="s">
        <v>3171</v>
      </c>
    </row>
    <row r="753" spans="1:4" x14ac:dyDescent="0.25">
      <c r="A753" s="49" t="s">
        <v>431</v>
      </c>
      <c r="B753" s="49" t="s">
        <v>2011</v>
      </c>
      <c r="C753" s="49" t="s">
        <v>2012</v>
      </c>
      <c r="D753" s="49" t="s">
        <v>2010</v>
      </c>
    </row>
    <row r="754" spans="1:4" x14ac:dyDescent="0.25">
      <c r="A754" s="49" t="s">
        <v>431</v>
      </c>
      <c r="B754" s="49" t="s">
        <v>3172</v>
      </c>
      <c r="C754" s="49" t="s">
        <v>3173</v>
      </c>
      <c r="D754" s="49" t="s">
        <v>3174</v>
      </c>
    </row>
    <row r="755" spans="1:4" x14ac:dyDescent="0.25">
      <c r="A755" s="49" t="s">
        <v>431</v>
      </c>
      <c r="B755" s="49" t="s">
        <v>3175</v>
      </c>
      <c r="C755" s="49" t="s">
        <v>3176</v>
      </c>
      <c r="D755" s="49" t="s">
        <v>3177</v>
      </c>
    </row>
    <row r="756" spans="1:4" x14ac:dyDescent="0.25">
      <c r="A756" s="49" t="s">
        <v>431</v>
      </c>
      <c r="B756" s="49" t="s">
        <v>3178</v>
      </c>
      <c r="C756" s="49" t="s">
        <v>3179</v>
      </c>
      <c r="D756" s="49" t="s">
        <v>3180</v>
      </c>
    </row>
    <row r="757" spans="1:4" x14ac:dyDescent="0.25">
      <c r="A757" s="49" t="s">
        <v>431</v>
      </c>
      <c r="B757" s="49" t="s">
        <v>3181</v>
      </c>
      <c r="C757" s="49" t="s">
        <v>3182</v>
      </c>
      <c r="D757" s="49" t="s">
        <v>3183</v>
      </c>
    </row>
    <row r="758" spans="1:4" x14ac:dyDescent="0.25">
      <c r="A758" s="49" t="s">
        <v>431</v>
      </c>
      <c r="B758" s="49" t="s">
        <v>3184</v>
      </c>
      <c r="C758" s="49" t="s">
        <v>3185</v>
      </c>
      <c r="D758" s="49" t="s">
        <v>3186</v>
      </c>
    </row>
    <row r="759" spans="1:4" x14ac:dyDescent="0.25">
      <c r="A759" s="49" t="s">
        <v>431</v>
      </c>
      <c r="B759" s="49" t="s">
        <v>3187</v>
      </c>
      <c r="C759" s="49" t="s">
        <v>3188</v>
      </c>
      <c r="D759" s="49" t="s">
        <v>3189</v>
      </c>
    </row>
    <row r="760" spans="1:4" x14ac:dyDescent="0.25">
      <c r="A760" s="49" t="s">
        <v>431</v>
      </c>
      <c r="B760" s="49" t="s">
        <v>1359</v>
      </c>
      <c r="C760" s="49" t="s">
        <v>1360</v>
      </c>
      <c r="D760" s="49" t="s">
        <v>1358</v>
      </c>
    </row>
    <row r="761" spans="1:4" x14ac:dyDescent="0.25">
      <c r="A761" s="49" t="s">
        <v>431</v>
      </c>
      <c r="B761" s="49" t="s">
        <v>3190</v>
      </c>
      <c r="C761" s="49" t="s">
        <v>3191</v>
      </c>
      <c r="D761" s="49" t="s">
        <v>3192</v>
      </c>
    </row>
    <row r="762" spans="1:4" x14ac:dyDescent="0.25">
      <c r="A762" s="49" t="s">
        <v>431</v>
      </c>
      <c r="B762" s="49" t="s">
        <v>3193</v>
      </c>
      <c r="C762" s="49" t="s">
        <v>3194</v>
      </c>
      <c r="D762" s="49" t="s">
        <v>3195</v>
      </c>
    </row>
    <row r="763" spans="1:4" x14ac:dyDescent="0.25">
      <c r="A763" s="49" t="s">
        <v>431</v>
      </c>
      <c r="B763" s="49" t="s">
        <v>1249</v>
      </c>
      <c r="C763" s="49" t="s">
        <v>1250</v>
      </c>
      <c r="D763" s="49" t="s">
        <v>1248</v>
      </c>
    </row>
    <row r="764" spans="1:4" x14ac:dyDescent="0.25">
      <c r="A764" s="49" t="s">
        <v>431</v>
      </c>
      <c r="B764" s="49" t="s">
        <v>3196</v>
      </c>
      <c r="C764" s="49" t="s">
        <v>3197</v>
      </c>
      <c r="D764" s="49" t="s">
        <v>3198</v>
      </c>
    </row>
    <row r="765" spans="1:4" x14ac:dyDescent="0.25">
      <c r="A765" s="49" t="s">
        <v>431</v>
      </c>
      <c r="B765" s="49" t="s">
        <v>2037</v>
      </c>
      <c r="C765" s="49" t="s">
        <v>2038</v>
      </c>
      <c r="D765" s="49" t="s">
        <v>2036</v>
      </c>
    </row>
    <row r="766" spans="1:4" x14ac:dyDescent="0.25">
      <c r="A766" s="49" t="s">
        <v>431</v>
      </c>
      <c r="B766" s="49" t="s">
        <v>3199</v>
      </c>
      <c r="C766" s="49" t="s">
        <v>3200</v>
      </c>
      <c r="D766" s="49" t="s">
        <v>3201</v>
      </c>
    </row>
    <row r="767" spans="1:4" x14ac:dyDescent="0.25">
      <c r="A767" s="49" t="s">
        <v>431</v>
      </c>
      <c r="B767" s="49" t="s">
        <v>2106</v>
      </c>
      <c r="C767" s="49" t="s">
        <v>2107</v>
      </c>
      <c r="D767" s="49" t="s">
        <v>2105</v>
      </c>
    </row>
    <row r="768" spans="1:4" x14ac:dyDescent="0.25">
      <c r="A768" s="49" t="s">
        <v>431</v>
      </c>
      <c r="B768" s="49" t="s">
        <v>3202</v>
      </c>
      <c r="C768" s="49" t="s">
        <v>3203</v>
      </c>
      <c r="D768" s="49" t="s">
        <v>3204</v>
      </c>
    </row>
    <row r="769" spans="1:4" x14ac:dyDescent="0.25">
      <c r="A769" s="49" t="s">
        <v>431</v>
      </c>
      <c r="B769" s="49" t="s">
        <v>3205</v>
      </c>
      <c r="C769" s="49" t="s">
        <v>3206</v>
      </c>
      <c r="D769" s="49" t="s">
        <v>3207</v>
      </c>
    </row>
    <row r="770" spans="1:4" x14ac:dyDescent="0.25">
      <c r="A770" s="49" t="s">
        <v>431</v>
      </c>
      <c r="B770" s="49" t="s">
        <v>2062</v>
      </c>
      <c r="C770" s="49" t="s">
        <v>2063</v>
      </c>
      <c r="D770" s="49" t="s">
        <v>2061</v>
      </c>
    </row>
    <row r="771" spans="1:4" x14ac:dyDescent="0.25">
      <c r="A771" s="49" t="s">
        <v>431</v>
      </c>
      <c r="B771" s="49" t="s">
        <v>3208</v>
      </c>
      <c r="C771" s="49" t="s">
        <v>3208</v>
      </c>
      <c r="D771" s="49" t="s">
        <v>3209</v>
      </c>
    </row>
    <row r="772" spans="1:4" x14ac:dyDescent="0.25">
      <c r="A772" s="49" t="s">
        <v>431</v>
      </c>
      <c r="B772" s="49" t="s">
        <v>3210</v>
      </c>
      <c r="C772" s="49" t="s">
        <v>3211</v>
      </c>
      <c r="D772" s="49" t="s">
        <v>3212</v>
      </c>
    </row>
    <row r="773" spans="1:4" x14ac:dyDescent="0.25">
      <c r="A773" s="49" t="s">
        <v>431</v>
      </c>
      <c r="B773" s="49" t="s">
        <v>3213</v>
      </c>
      <c r="C773" s="49" t="s">
        <v>3214</v>
      </c>
      <c r="D773" s="49" t="s">
        <v>3215</v>
      </c>
    </row>
    <row r="774" spans="1:4" x14ac:dyDescent="0.25">
      <c r="A774" s="49" t="s">
        <v>431</v>
      </c>
      <c r="B774" s="49" t="s">
        <v>3216</v>
      </c>
      <c r="C774" s="49" t="s">
        <v>3217</v>
      </c>
      <c r="D774" s="49" t="s">
        <v>3218</v>
      </c>
    </row>
    <row r="775" spans="1:4" x14ac:dyDescent="0.25">
      <c r="A775" s="49" t="s">
        <v>431</v>
      </c>
      <c r="B775" s="49" t="s">
        <v>3219</v>
      </c>
      <c r="C775" s="49" t="s">
        <v>3219</v>
      </c>
      <c r="D775" s="49" t="s">
        <v>3220</v>
      </c>
    </row>
    <row r="776" spans="1:4" x14ac:dyDescent="0.25">
      <c r="A776" t="s">
        <v>437</v>
      </c>
      <c r="B776" t="s">
        <v>666</v>
      </c>
      <c r="C776" t="s">
        <v>667</v>
      </c>
      <c r="D776" t="s">
        <v>665</v>
      </c>
    </row>
    <row r="777" spans="1:4" x14ac:dyDescent="0.25">
      <c r="A777" t="s">
        <v>437</v>
      </c>
      <c r="B777" t="s">
        <v>771</v>
      </c>
      <c r="C777" t="s">
        <v>772</v>
      </c>
      <c r="D777" t="s">
        <v>770</v>
      </c>
    </row>
    <row r="778" spans="1:4" x14ac:dyDescent="0.25">
      <c r="A778" t="s">
        <v>437</v>
      </c>
      <c r="B778" t="s">
        <v>866</v>
      </c>
      <c r="C778" t="s">
        <v>867</v>
      </c>
      <c r="D778" t="s">
        <v>865</v>
      </c>
    </row>
    <row r="779" spans="1:4" x14ac:dyDescent="0.25">
      <c r="A779" s="49" t="s">
        <v>448</v>
      </c>
      <c r="B779" s="49" t="s">
        <v>1816</v>
      </c>
      <c r="C779" s="49" t="s">
        <v>1817</v>
      </c>
      <c r="D779" s="49" t="s">
        <v>1815</v>
      </c>
    </row>
    <row r="780" spans="1:4" x14ac:dyDescent="0.25">
      <c r="A780" s="49" t="s">
        <v>448</v>
      </c>
      <c r="B780" s="49" t="s">
        <v>1310</v>
      </c>
      <c r="C780" s="49" t="s">
        <v>1311</v>
      </c>
      <c r="D780" s="49" t="s">
        <v>1309</v>
      </c>
    </row>
    <row r="781" spans="1:4" x14ac:dyDescent="0.25">
      <c r="A781" s="49" t="s">
        <v>448</v>
      </c>
      <c r="B781" s="49" t="s">
        <v>869</v>
      </c>
      <c r="C781" s="49" t="s">
        <v>870</v>
      </c>
      <c r="D781" s="49" t="s">
        <v>868</v>
      </c>
    </row>
    <row r="782" spans="1:4" x14ac:dyDescent="0.25">
      <c r="A782" s="49" t="s">
        <v>448</v>
      </c>
      <c r="B782" s="49" t="s">
        <v>1011</v>
      </c>
      <c r="C782" s="49" t="s">
        <v>1012</v>
      </c>
      <c r="D782" s="49" t="s">
        <v>1010</v>
      </c>
    </row>
    <row r="783" spans="1:4" x14ac:dyDescent="0.25">
      <c r="A783" s="49" t="s">
        <v>448</v>
      </c>
      <c r="B783" s="49" t="s">
        <v>1076</v>
      </c>
      <c r="C783" s="49" t="s">
        <v>1077</v>
      </c>
      <c r="D783" s="49" t="s">
        <v>1075</v>
      </c>
    </row>
    <row r="784" spans="1:4" x14ac:dyDescent="0.25">
      <c r="A784" s="49" t="s">
        <v>448</v>
      </c>
      <c r="B784" s="49" t="s">
        <v>1413</v>
      </c>
      <c r="C784" s="49" t="s">
        <v>1414</v>
      </c>
      <c r="D784" s="49" t="s">
        <v>1412</v>
      </c>
    </row>
    <row r="785" spans="1:4" x14ac:dyDescent="0.25">
      <c r="A785" s="49" t="s">
        <v>448</v>
      </c>
      <c r="B785" s="49" t="s">
        <v>1362</v>
      </c>
      <c r="C785" s="49" t="s">
        <v>1363</v>
      </c>
      <c r="D785" s="49" t="s">
        <v>1361</v>
      </c>
    </row>
    <row r="786" spans="1:4" x14ac:dyDescent="0.25">
      <c r="A786" s="49" t="s">
        <v>448</v>
      </c>
      <c r="B786" s="49" t="s">
        <v>669</v>
      </c>
      <c r="C786" s="49" t="s">
        <v>670</v>
      </c>
      <c r="D786" s="49" t="s">
        <v>668</v>
      </c>
    </row>
    <row r="787" spans="1:4" x14ac:dyDescent="0.25">
      <c r="A787" s="49" t="s">
        <v>448</v>
      </c>
      <c r="B787" s="49" t="s">
        <v>1136</v>
      </c>
      <c r="C787" s="49" t="s">
        <v>1137</v>
      </c>
      <c r="D787" s="49" t="s">
        <v>1135</v>
      </c>
    </row>
    <row r="788" spans="1:4" x14ac:dyDescent="0.25">
      <c r="A788" s="49" t="s">
        <v>448</v>
      </c>
      <c r="B788" s="49" t="s">
        <v>1195</v>
      </c>
      <c r="C788" s="49" t="s">
        <v>1196</v>
      </c>
      <c r="D788" s="49" t="s">
        <v>1194</v>
      </c>
    </row>
    <row r="789" spans="1:4" x14ac:dyDescent="0.25">
      <c r="A789" s="49" t="s">
        <v>448</v>
      </c>
      <c r="B789" s="49" t="s">
        <v>1510</v>
      </c>
      <c r="C789" s="49" t="s">
        <v>1511</v>
      </c>
      <c r="D789" s="49" t="s">
        <v>1509</v>
      </c>
    </row>
    <row r="790" spans="1:4" x14ac:dyDescent="0.25">
      <c r="A790" s="49" t="s">
        <v>448</v>
      </c>
      <c r="B790" s="49" t="s">
        <v>1629</v>
      </c>
      <c r="C790" s="49" t="s">
        <v>1630</v>
      </c>
      <c r="D790" s="49" t="s">
        <v>1628</v>
      </c>
    </row>
    <row r="791" spans="1:4" x14ac:dyDescent="0.25">
      <c r="A791" s="49" t="s">
        <v>448</v>
      </c>
      <c r="B791" s="49" t="s">
        <v>1590</v>
      </c>
      <c r="C791" s="49" t="s">
        <v>1591</v>
      </c>
      <c r="D791" s="49" t="s">
        <v>1589</v>
      </c>
    </row>
    <row r="792" spans="1:4" x14ac:dyDescent="0.25">
      <c r="A792" s="49" t="s">
        <v>448</v>
      </c>
      <c r="B792" s="49" t="s">
        <v>1880</v>
      </c>
      <c r="C792" s="49" t="s">
        <v>1881</v>
      </c>
      <c r="D792" s="49" t="s">
        <v>1879</v>
      </c>
    </row>
    <row r="793" spans="1:4" x14ac:dyDescent="0.25">
      <c r="A793" s="49" t="s">
        <v>448</v>
      </c>
      <c r="B793" s="49" t="s">
        <v>1464</v>
      </c>
      <c r="C793" s="49" t="s">
        <v>1465</v>
      </c>
      <c r="D793" s="49" t="s">
        <v>1463</v>
      </c>
    </row>
    <row r="794" spans="1:4" x14ac:dyDescent="0.25">
      <c r="A794" s="49" t="s">
        <v>448</v>
      </c>
      <c r="B794" s="49" t="s">
        <v>1252</v>
      </c>
      <c r="C794" s="49" t="s">
        <v>1253</v>
      </c>
      <c r="D794" s="49" t="s">
        <v>1251</v>
      </c>
    </row>
    <row r="795" spans="1:4" x14ac:dyDescent="0.25">
      <c r="A795" s="49" t="s">
        <v>448</v>
      </c>
      <c r="B795" s="49" t="s">
        <v>774</v>
      </c>
      <c r="C795" s="49" t="s">
        <v>775</v>
      </c>
      <c r="D795" s="49" t="s">
        <v>773</v>
      </c>
    </row>
    <row r="796" spans="1:4" x14ac:dyDescent="0.25">
      <c r="A796" s="49" t="s">
        <v>448</v>
      </c>
      <c r="B796" s="49" t="s">
        <v>944</v>
      </c>
      <c r="C796" s="49" t="s">
        <v>945</v>
      </c>
      <c r="D796" s="49" t="s">
        <v>943</v>
      </c>
    </row>
    <row r="797" spans="1:4" x14ac:dyDescent="0.25">
      <c r="A797" s="49" t="s">
        <v>448</v>
      </c>
      <c r="B797" s="49" t="s">
        <v>1551</v>
      </c>
      <c r="C797" s="49" t="s">
        <v>1552</v>
      </c>
      <c r="D797" s="49" t="s">
        <v>1550</v>
      </c>
    </row>
    <row r="798" spans="1:4" x14ac:dyDescent="0.25">
      <c r="A798" s="49" t="s">
        <v>448</v>
      </c>
      <c r="B798" s="49" t="s">
        <v>1747</v>
      </c>
      <c r="C798" s="49" t="s">
        <v>1748</v>
      </c>
      <c r="D798" s="49" t="s">
        <v>1746</v>
      </c>
    </row>
    <row r="799" spans="1:4" x14ac:dyDescent="0.25">
      <c r="A799" s="49" t="s">
        <v>448</v>
      </c>
      <c r="B799" s="49" t="s">
        <v>1710</v>
      </c>
      <c r="C799" s="49" t="s">
        <v>1711</v>
      </c>
      <c r="D799" s="49" t="s">
        <v>1709</v>
      </c>
    </row>
    <row r="800" spans="1:4" x14ac:dyDescent="0.25">
      <c r="A800" s="49" t="s">
        <v>448</v>
      </c>
      <c r="B800" s="49" t="s">
        <v>1669</v>
      </c>
      <c r="C800" s="49" t="s">
        <v>1670</v>
      </c>
      <c r="D800" s="49" t="s">
        <v>1668</v>
      </c>
    </row>
    <row r="801" spans="1:4" x14ac:dyDescent="0.25">
      <c r="A801" s="49" t="s">
        <v>448</v>
      </c>
      <c r="B801" s="49" t="s">
        <v>1782</v>
      </c>
      <c r="C801" s="49" t="s">
        <v>1783</v>
      </c>
      <c r="D801" s="49" t="s">
        <v>1781</v>
      </c>
    </row>
    <row r="802" spans="1:4" x14ac:dyDescent="0.25">
      <c r="A802" s="49" t="s">
        <v>448</v>
      </c>
      <c r="B802" s="49" t="s">
        <v>1848</v>
      </c>
      <c r="C802" s="49" t="s">
        <v>1849</v>
      </c>
      <c r="D802" s="49" t="s">
        <v>1847</v>
      </c>
    </row>
    <row r="803" spans="1:4" x14ac:dyDescent="0.25">
      <c r="A803" t="s">
        <v>428</v>
      </c>
      <c r="B803" t="s">
        <v>947</v>
      </c>
      <c r="C803" t="s">
        <v>948</v>
      </c>
      <c r="D803" t="s">
        <v>946</v>
      </c>
    </row>
    <row r="804" spans="1:4" x14ac:dyDescent="0.25">
      <c r="A804" t="s">
        <v>428</v>
      </c>
      <c r="B804" t="s">
        <v>777</v>
      </c>
      <c r="C804" t="s">
        <v>778</v>
      </c>
      <c r="D804" t="s">
        <v>776</v>
      </c>
    </row>
    <row r="805" spans="1:4" x14ac:dyDescent="0.25">
      <c r="A805" t="s">
        <v>428</v>
      </c>
      <c r="B805" t="s">
        <v>1513</v>
      </c>
      <c r="C805" t="s">
        <v>1514</v>
      </c>
      <c r="D805" t="s">
        <v>1512</v>
      </c>
    </row>
    <row r="806" spans="1:4" x14ac:dyDescent="0.25">
      <c r="A806" t="s">
        <v>428</v>
      </c>
      <c r="B806" t="s">
        <v>1672</v>
      </c>
      <c r="C806" t="s">
        <v>1673</v>
      </c>
      <c r="D806" t="s">
        <v>1671</v>
      </c>
    </row>
    <row r="807" spans="1:4" x14ac:dyDescent="0.25">
      <c r="A807" t="s">
        <v>428</v>
      </c>
      <c r="B807" t="s">
        <v>1198</v>
      </c>
      <c r="C807" t="s">
        <v>1199</v>
      </c>
      <c r="D807" t="s">
        <v>1197</v>
      </c>
    </row>
    <row r="808" spans="1:4" x14ac:dyDescent="0.25">
      <c r="A808" t="s">
        <v>428</v>
      </c>
      <c r="B808" t="s">
        <v>872</v>
      </c>
      <c r="C808" t="s">
        <v>872</v>
      </c>
      <c r="D808" t="s">
        <v>871</v>
      </c>
    </row>
    <row r="809" spans="1:4" x14ac:dyDescent="0.25">
      <c r="A809" t="s">
        <v>428</v>
      </c>
      <c r="B809" t="s">
        <v>1365</v>
      </c>
      <c r="C809" t="s">
        <v>1366</v>
      </c>
      <c r="D809" t="s">
        <v>1364</v>
      </c>
    </row>
    <row r="810" spans="1:4" x14ac:dyDescent="0.25">
      <c r="A810" t="s">
        <v>428</v>
      </c>
      <c r="B810" t="s">
        <v>1139</v>
      </c>
      <c r="C810" t="s">
        <v>1140</v>
      </c>
      <c r="D810" t="s">
        <v>1138</v>
      </c>
    </row>
    <row r="811" spans="1:4" x14ac:dyDescent="0.25">
      <c r="A811" t="s">
        <v>428</v>
      </c>
      <c r="B811" t="s">
        <v>1467</v>
      </c>
      <c r="C811" t="s">
        <v>1468</v>
      </c>
      <c r="D811" t="s">
        <v>1466</v>
      </c>
    </row>
    <row r="812" spans="1:4" x14ac:dyDescent="0.25">
      <c r="A812" t="s">
        <v>428</v>
      </c>
      <c r="B812" t="s">
        <v>1554</v>
      </c>
      <c r="C812" t="s">
        <v>1555</v>
      </c>
      <c r="D812" t="s">
        <v>1553</v>
      </c>
    </row>
    <row r="813" spans="1:4" x14ac:dyDescent="0.25">
      <c r="A813" t="s">
        <v>428</v>
      </c>
      <c r="B813" t="s">
        <v>672</v>
      </c>
      <c r="C813" t="s">
        <v>673</v>
      </c>
      <c r="D813" t="s">
        <v>671</v>
      </c>
    </row>
    <row r="814" spans="1:4" x14ac:dyDescent="0.25">
      <c r="A814" t="s">
        <v>428</v>
      </c>
      <c r="B814" t="s">
        <v>1313</v>
      </c>
      <c r="C814" t="s">
        <v>1314</v>
      </c>
      <c r="D814" t="s">
        <v>1312</v>
      </c>
    </row>
    <row r="815" spans="1:4" x14ac:dyDescent="0.25">
      <c r="A815" t="s">
        <v>428</v>
      </c>
      <c r="B815" t="s">
        <v>1416</v>
      </c>
      <c r="C815" t="s">
        <v>1417</v>
      </c>
      <c r="D815" t="s">
        <v>1415</v>
      </c>
    </row>
    <row r="816" spans="1:4" x14ac:dyDescent="0.25">
      <c r="A816" t="s">
        <v>428</v>
      </c>
      <c r="B816" t="s">
        <v>1255</v>
      </c>
      <c r="C816" t="s">
        <v>1256</v>
      </c>
      <c r="D816" t="s">
        <v>1254</v>
      </c>
    </row>
    <row r="817" spans="1:4" x14ac:dyDescent="0.25">
      <c r="A817" t="s">
        <v>428</v>
      </c>
      <c r="B817" t="s">
        <v>1014</v>
      </c>
      <c r="C817" t="s">
        <v>1015</v>
      </c>
      <c r="D817" t="s">
        <v>1013</v>
      </c>
    </row>
    <row r="818" spans="1:4" x14ac:dyDescent="0.25">
      <c r="A818" t="s">
        <v>428</v>
      </c>
      <c r="B818" t="s">
        <v>1079</v>
      </c>
      <c r="C818" t="s">
        <v>1080</v>
      </c>
      <c r="D818" t="s">
        <v>1078</v>
      </c>
    </row>
    <row r="819" spans="1:4" x14ac:dyDescent="0.25">
      <c r="A819" t="s">
        <v>428</v>
      </c>
      <c r="B819" t="s">
        <v>1593</v>
      </c>
      <c r="C819" t="s">
        <v>1594</v>
      </c>
      <c r="D819" t="s">
        <v>1592</v>
      </c>
    </row>
    <row r="820" spans="1:4" x14ac:dyDescent="0.25">
      <c r="A820" t="s">
        <v>428</v>
      </c>
      <c r="B820" t="s">
        <v>1632</v>
      </c>
      <c r="C820" t="s">
        <v>1633</v>
      </c>
      <c r="D820" t="s">
        <v>1631</v>
      </c>
    </row>
    <row r="821" spans="1:4" x14ac:dyDescent="0.25">
      <c r="A821" s="49" t="s">
        <v>167</v>
      </c>
      <c r="B821" s="49" t="s">
        <v>1258</v>
      </c>
      <c r="C821" s="49" t="s">
        <v>1259</v>
      </c>
      <c r="D821" s="49" t="s">
        <v>1257</v>
      </c>
    </row>
    <row r="822" spans="1:4" x14ac:dyDescent="0.25">
      <c r="A822" s="49" t="s">
        <v>167</v>
      </c>
      <c r="B822" s="49" t="s">
        <v>2040</v>
      </c>
      <c r="C822" s="49" t="s">
        <v>2041</v>
      </c>
      <c r="D822" s="49" t="s">
        <v>2039</v>
      </c>
    </row>
    <row r="823" spans="1:4" x14ac:dyDescent="0.25">
      <c r="A823" s="49" t="s">
        <v>167</v>
      </c>
      <c r="B823" s="49" t="s">
        <v>874</v>
      </c>
      <c r="C823" s="49" t="s">
        <v>875</v>
      </c>
      <c r="D823" s="49" t="s">
        <v>873</v>
      </c>
    </row>
    <row r="824" spans="1:4" x14ac:dyDescent="0.25">
      <c r="A824" s="49" t="s">
        <v>167</v>
      </c>
      <c r="B824" s="49" t="s">
        <v>1515</v>
      </c>
      <c r="C824" s="49" t="s">
        <v>1516</v>
      </c>
      <c r="D824" s="49" t="s">
        <v>603</v>
      </c>
    </row>
    <row r="825" spans="1:4" x14ac:dyDescent="0.25">
      <c r="A825" s="49" t="s">
        <v>167</v>
      </c>
      <c r="B825" s="49" t="s">
        <v>1557</v>
      </c>
      <c r="C825" s="49" t="s">
        <v>1558</v>
      </c>
      <c r="D825" s="49" t="s">
        <v>1556</v>
      </c>
    </row>
    <row r="826" spans="1:4" x14ac:dyDescent="0.25">
      <c r="A826" s="49" t="s">
        <v>167</v>
      </c>
      <c r="B826" s="49" t="s">
        <v>1082</v>
      </c>
      <c r="C826" s="49" t="s">
        <v>1083</v>
      </c>
      <c r="D826" s="49" t="s">
        <v>1081</v>
      </c>
    </row>
    <row r="827" spans="1:4" x14ac:dyDescent="0.25">
      <c r="A827" s="49" t="s">
        <v>167</v>
      </c>
      <c r="B827" s="49" t="s">
        <v>1851</v>
      </c>
      <c r="C827" s="49" t="s">
        <v>1852</v>
      </c>
      <c r="D827" s="49" t="s">
        <v>1850</v>
      </c>
    </row>
    <row r="828" spans="1:4" x14ac:dyDescent="0.25">
      <c r="A828" s="49" t="s">
        <v>167</v>
      </c>
      <c r="B828" s="49" t="s">
        <v>1964</v>
      </c>
      <c r="C828" s="49" t="s">
        <v>1965</v>
      </c>
      <c r="D828" s="49" t="s">
        <v>1963</v>
      </c>
    </row>
    <row r="829" spans="1:4" x14ac:dyDescent="0.25">
      <c r="A829" s="49" t="s">
        <v>167</v>
      </c>
      <c r="B829" s="49" t="s">
        <v>1911</v>
      </c>
      <c r="C829" s="49" t="s">
        <v>1912</v>
      </c>
      <c r="D829" s="49" t="s">
        <v>1910</v>
      </c>
    </row>
    <row r="830" spans="1:4" x14ac:dyDescent="0.25">
      <c r="A830" s="49" t="s">
        <v>167</v>
      </c>
      <c r="B830" s="49" t="s">
        <v>1883</v>
      </c>
      <c r="C830" s="49" t="s">
        <v>1884</v>
      </c>
      <c r="D830" s="49" t="s">
        <v>1882</v>
      </c>
    </row>
    <row r="831" spans="1:4" x14ac:dyDescent="0.25">
      <c r="A831" s="49" t="s">
        <v>167</v>
      </c>
      <c r="B831" s="49" t="s">
        <v>1785</v>
      </c>
      <c r="C831" s="49" t="s">
        <v>1786</v>
      </c>
      <c r="D831" s="49" t="s">
        <v>1784</v>
      </c>
    </row>
    <row r="832" spans="1:4" x14ac:dyDescent="0.25">
      <c r="A832" s="49" t="s">
        <v>167</v>
      </c>
      <c r="B832" s="49" t="s">
        <v>1819</v>
      </c>
      <c r="C832" s="49" t="s">
        <v>1820</v>
      </c>
      <c r="D832" s="49" t="s">
        <v>1818</v>
      </c>
    </row>
    <row r="833" spans="1:4" x14ac:dyDescent="0.25">
      <c r="A833" s="49" t="s">
        <v>167</v>
      </c>
      <c r="B833" s="49" t="s">
        <v>1368</v>
      </c>
      <c r="C833" s="49" t="s">
        <v>1369</v>
      </c>
      <c r="D833" s="49" t="s">
        <v>1367</v>
      </c>
    </row>
    <row r="834" spans="1:4" x14ac:dyDescent="0.25">
      <c r="A834" s="49" t="s">
        <v>167</v>
      </c>
      <c r="B834" s="49" t="s">
        <v>675</v>
      </c>
      <c r="C834" s="49" t="s">
        <v>676</v>
      </c>
      <c r="D834" s="49" t="s">
        <v>674</v>
      </c>
    </row>
    <row r="835" spans="1:4" x14ac:dyDescent="0.25">
      <c r="A835" s="49" t="s">
        <v>167</v>
      </c>
      <c r="B835" s="49" t="s">
        <v>950</v>
      </c>
      <c r="C835" s="49" t="s">
        <v>951</v>
      </c>
      <c r="D835" s="49" t="s">
        <v>949</v>
      </c>
    </row>
    <row r="836" spans="1:4" x14ac:dyDescent="0.25">
      <c r="A836" s="49" t="s">
        <v>167</v>
      </c>
      <c r="B836" s="49" t="s">
        <v>780</v>
      </c>
      <c r="C836" s="49" t="s">
        <v>781</v>
      </c>
      <c r="D836" s="49" t="s">
        <v>779</v>
      </c>
    </row>
    <row r="837" spans="1:4" x14ac:dyDescent="0.25">
      <c r="A837" s="49" t="s">
        <v>167</v>
      </c>
      <c r="B837" s="49" t="s">
        <v>1201</v>
      </c>
      <c r="C837" s="49" t="s">
        <v>1202</v>
      </c>
      <c r="D837" s="49" t="s">
        <v>1200</v>
      </c>
    </row>
    <row r="838" spans="1:4" x14ac:dyDescent="0.25">
      <c r="A838" s="49" t="s">
        <v>167</v>
      </c>
      <c r="B838" s="49" t="s">
        <v>1939</v>
      </c>
      <c r="C838" s="49" t="s">
        <v>1939</v>
      </c>
      <c r="D838" s="49" t="s">
        <v>1938</v>
      </c>
    </row>
    <row r="839" spans="1:4" x14ac:dyDescent="0.25">
      <c r="A839" s="49" t="s">
        <v>167</v>
      </c>
      <c r="B839" s="49" t="s">
        <v>1470</v>
      </c>
      <c r="C839" s="49" t="s">
        <v>1471</v>
      </c>
      <c r="D839" s="49" t="s">
        <v>1469</v>
      </c>
    </row>
    <row r="840" spans="1:4" x14ac:dyDescent="0.25">
      <c r="A840" s="49" t="s">
        <v>167</v>
      </c>
      <c r="B840" s="49" t="s">
        <v>1635</v>
      </c>
      <c r="C840" s="49" t="s">
        <v>1636</v>
      </c>
      <c r="D840" s="49" t="s">
        <v>1634</v>
      </c>
    </row>
    <row r="841" spans="1:4" x14ac:dyDescent="0.25">
      <c r="A841" s="49" t="s">
        <v>167</v>
      </c>
      <c r="B841" s="49" t="s">
        <v>1750</v>
      </c>
      <c r="C841" s="49" t="s">
        <v>1751</v>
      </c>
      <c r="D841" s="49" t="s">
        <v>1749</v>
      </c>
    </row>
    <row r="842" spans="1:4" x14ac:dyDescent="0.25">
      <c r="A842" s="49" t="s">
        <v>167</v>
      </c>
      <c r="B842" s="49" t="s">
        <v>1419</v>
      </c>
      <c r="C842" s="49" t="s">
        <v>1420</v>
      </c>
      <c r="D842" s="49" t="s">
        <v>1418</v>
      </c>
    </row>
    <row r="843" spans="1:4" x14ac:dyDescent="0.25">
      <c r="A843" s="49" t="s">
        <v>167</v>
      </c>
      <c r="B843" s="49" t="s">
        <v>1142</v>
      </c>
      <c r="C843" s="49" t="s">
        <v>1142</v>
      </c>
      <c r="D843" s="49" t="s">
        <v>1141</v>
      </c>
    </row>
    <row r="844" spans="1:4" x14ac:dyDescent="0.25">
      <c r="A844" s="49" t="s">
        <v>167</v>
      </c>
      <c r="B844" s="49" t="s">
        <v>1596</v>
      </c>
      <c r="C844" s="49" t="s">
        <v>1597</v>
      </c>
      <c r="D844" s="49" t="s">
        <v>1595</v>
      </c>
    </row>
    <row r="845" spans="1:4" x14ac:dyDescent="0.25">
      <c r="A845" s="49" t="s">
        <v>167</v>
      </c>
      <c r="B845" s="49" t="s">
        <v>1675</v>
      </c>
      <c r="C845" s="49" t="s">
        <v>1676</v>
      </c>
      <c r="D845" s="49" t="s">
        <v>1674</v>
      </c>
    </row>
    <row r="846" spans="1:4" x14ac:dyDescent="0.25">
      <c r="A846" s="49" t="s">
        <v>167</v>
      </c>
      <c r="B846" s="49" t="s">
        <v>1989</v>
      </c>
      <c r="C846" s="49" t="s">
        <v>1990</v>
      </c>
      <c r="D846" s="49" t="s">
        <v>1795</v>
      </c>
    </row>
    <row r="847" spans="1:4" x14ac:dyDescent="0.25">
      <c r="A847" s="49" t="s">
        <v>167</v>
      </c>
      <c r="B847" s="49" t="s">
        <v>1713</v>
      </c>
      <c r="C847" s="49" t="s">
        <v>1714</v>
      </c>
      <c r="D847" s="49" t="s">
        <v>1712</v>
      </c>
    </row>
    <row r="848" spans="1:4" x14ac:dyDescent="0.25">
      <c r="A848" s="49" t="s">
        <v>167</v>
      </c>
      <c r="B848" s="49" t="s">
        <v>2014</v>
      </c>
      <c r="C848" s="49" t="s">
        <v>2015</v>
      </c>
      <c r="D848" s="49" t="s">
        <v>2013</v>
      </c>
    </row>
    <row r="849" spans="1:4" x14ac:dyDescent="0.25">
      <c r="A849" s="49" t="s">
        <v>167</v>
      </c>
      <c r="B849" s="49" t="s">
        <v>1017</v>
      </c>
      <c r="C849" s="49" t="s">
        <v>1018</v>
      </c>
      <c r="D849" s="49" t="s">
        <v>1016</v>
      </c>
    </row>
    <row r="850" spans="1:4" x14ac:dyDescent="0.25">
      <c r="A850" t="s">
        <v>588</v>
      </c>
      <c r="B850" t="s">
        <v>678</v>
      </c>
      <c r="C850" t="s">
        <v>678</v>
      </c>
      <c r="D850" t="s">
        <v>677</v>
      </c>
    </row>
    <row r="851" spans="1:4" x14ac:dyDescent="0.25">
      <c r="A851" t="s">
        <v>588</v>
      </c>
      <c r="B851" t="s">
        <v>1371</v>
      </c>
      <c r="C851" t="s">
        <v>1372</v>
      </c>
      <c r="D851" t="s">
        <v>1370</v>
      </c>
    </row>
    <row r="852" spans="1:4" x14ac:dyDescent="0.25">
      <c r="A852" t="s">
        <v>588</v>
      </c>
      <c r="B852" t="s">
        <v>1518</v>
      </c>
      <c r="C852" t="s">
        <v>1519</v>
      </c>
      <c r="D852" t="s">
        <v>1517</v>
      </c>
    </row>
    <row r="853" spans="1:4" x14ac:dyDescent="0.25">
      <c r="A853" t="s">
        <v>588</v>
      </c>
      <c r="B853" t="s">
        <v>1473</v>
      </c>
      <c r="C853" t="s">
        <v>1474</v>
      </c>
      <c r="D853" t="s">
        <v>1472</v>
      </c>
    </row>
    <row r="854" spans="1:4" x14ac:dyDescent="0.25">
      <c r="A854" t="s">
        <v>588</v>
      </c>
      <c r="B854" t="s">
        <v>1598</v>
      </c>
      <c r="C854" t="s">
        <v>1599</v>
      </c>
      <c r="D854" t="s">
        <v>817</v>
      </c>
    </row>
    <row r="855" spans="1:4" x14ac:dyDescent="0.25">
      <c r="A855" t="s">
        <v>588</v>
      </c>
      <c r="B855" t="s">
        <v>1559</v>
      </c>
      <c r="C855" t="s">
        <v>1560</v>
      </c>
      <c r="D855" t="s">
        <v>1379</v>
      </c>
    </row>
    <row r="856" spans="1:4" x14ac:dyDescent="0.25">
      <c r="A856" t="s">
        <v>588</v>
      </c>
      <c r="B856" t="s">
        <v>877</v>
      </c>
      <c r="C856" t="s">
        <v>878</v>
      </c>
      <c r="D856" t="s">
        <v>876</v>
      </c>
    </row>
    <row r="857" spans="1:4" x14ac:dyDescent="0.25">
      <c r="A857" t="s">
        <v>588</v>
      </c>
      <c r="B857" t="s">
        <v>2017</v>
      </c>
      <c r="C857" t="s">
        <v>2018</v>
      </c>
      <c r="D857" t="s">
        <v>2016</v>
      </c>
    </row>
    <row r="858" spans="1:4" x14ac:dyDescent="0.25">
      <c r="A858" t="s">
        <v>588</v>
      </c>
      <c r="B858" t="s">
        <v>2043</v>
      </c>
      <c r="C858" t="s">
        <v>2044</v>
      </c>
      <c r="D858" t="s">
        <v>2042</v>
      </c>
    </row>
    <row r="859" spans="1:4" x14ac:dyDescent="0.25">
      <c r="A859" t="s">
        <v>588</v>
      </c>
      <c r="B859" t="s">
        <v>2065</v>
      </c>
      <c r="C859" t="s">
        <v>2066</v>
      </c>
      <c r="D859" t="s">
        <v>2064</v>
      </c>
    </row>
    <row r="860" spans="1:4" x14ac:dyDescent="0.25">
      <c r="A860" t="s">
        <v>588</v>
      </c>
      <c r="B860" t="s">
        <v>953</v>
      </c>
      <c r="C860" t="s">
        <v>954</v>
      </c>
      <c r="D860" t="s">
        <v>952</v>
      </c>
    </row>
    <row r="861" spans="1:4" x14ac:dyDescent="0.25">
      <c r="A861" t="s">
        <v>588</v>
      </c>
      <c r="B861" t="s">
        <v>1085</v>
      </c>
      <c r="C861" t="s">
        <v>1086</v>
      </c>
      <c r="D861" t="s">
        <v>1084</v>
      </c>
    </row>
    <row r="862" spans="1:4" x14ac:dyDescent="0.25">
      <c r="A862" t="s">
        <v>588</v>
      </c>
      <c r="B862" t="s">
        <v>1319</v>
      </c>
      <c r="C862" t="s">
        <v>1320</v>
      </c>
      <c r="D862" t="s">
        <v>1318</v>
      </c>
    </row>
    <row r="863" spans="1:4" x14ac:dyDescent="0.25">
      <c r="A863" t="s">
        <v>588</v>
      </c>
      <c r="B863" t="s">
        <v>1020</v>
      </c>
      <c r="C863" t="s">
        <v>1021</v>
      </c>
      <c r="D863" t="s">
        <v>1019</v>
      </c>
    </row>
    <row r="864" spans="1:4" x14ac:dyDescent="0.25">
      <c r="A864" t="s">
        <v>588</v>
      </c>
      <c r="B864" t="s">
        <v>1144</v>
      </c>
      <c r="C864" t="s">
        <v>1145</v>
      </c>
      <c r="D864" t="s">
        <v>1143</v>
      </c>
    </row>
    <row r="865" spans="1:4" x14ac:dyDescent="0.25">
      <c r="A865" t="s">
        <v>588</v>
      </c>
      <c r="B865" t="s">
        <v>1261</v>
      </c>
      <c r="C865" t="s">
        <v>1262</v>
      </c>
      <c r="D865" t="s">
        <v>1260</v>
      </c>
    </row>
    <row r="866" spans="1:4" x14ac:dyDescent="0.25">
      <c r="A866" t="s">
        <v>588</v>
      </c>
      <c r="B866" t="s">
        <v>1422</v>
      </c>
      <c r="C866" t="s">
        <v>1423</v>
      </c>
      <c r="D866" t="s">
        <v>1421</v>
      </c>
    </row>
    <row r="867" spans="1:4" x14ac:dyDescent="0.25">
      <c r="A867" t="s">
        <v>588</v>
      </c>
      <c r="B867" t="s">
        <v>1638</v>
      </c>
      <c r="C867" t="s">
        <v>1638</v>
      </c>
      <c r="D867" t="s">
        <v>1637</v>
      </c>
    </row>
    <row r="868" spans="1:4" x14ac:dyDescent="0.25">
      <c r="A868" t="s">
        <v>588</v>
      </c>
      <c r="B868" t="s">
        <v>1678</v>
      </c>
      <c r="C868" t="s">
        <v>1679</v>
      </c>
      <c r="D868" t="s">
        <v>1677</v>
      </c>
    </row>
    <row r="869" spans="1:4" x14ac:dyDescent="0.25">
      <c r="A869" t="s">
        <v>588</v>
      </c>
      <c r="B869" t="s">
        <v>1716</v>
      </c>
      <c r="C869" t="s">
        <v>1717</v>
      </c>
      <c r="D869" t="s">
        <v>1715</v>
      </c>
    </row>
    <row r="870" spans="1:4" x14ac:dyDescent="0.25">
      <c r="A870" t="s">
        <v>588</v>
      </c>
      <c r="B870" t="s">
        <v>1788</v>
      </c>
      <c r="C870" t="s">
        <v>1789</v>
      </c>
      <c r="D870" t="s">
        <v>1787</v>
      </c>
    </row>
    <row r="871" spans="1:4" x14ac:dyDescent="0.25">
      <c r="A871" t="s">
        <v>588</v>
      </c>
      <c r="B871" t="s">
        <v>1822</v>
      </c>
      <c r="C871" t="s">
        <v>1822</v>
      </c>
      <c r="D871" t="s">
        <v>1821</v>
      </c>
    </row>
    <row r="872" spans="1:4" x14ac:dyDescent="0.25">
      <c r="A872" t="s">
        <v>588</v>
      </c>
      <c r="B872" t="s">
        <v>1204</v>
      </c>
      <c r="C872" t="s">
        <v>1205</v>
      </c>
      <c r="D872" t="s">
        <v>1203</v>
      </c>
    </row>
    <row r="873" spans="1:4" x14ac:dyDescent="0.25">
      <c r="A873" t="s">
        <v>588</v>
      </c>
      <c r="B873" t="s">
        <v>1854</v>
      </c>
      <c r="C873" t="s">
        <v>1855</v>
      </c>
      <c r="D873" t="s">
        <v>1853</v>
      </c>
    </row>
    <row r="874" spans="1:4" x14ac:dyDescent="0.25">
      <c r="A874" t="s">
        <v>588</v>
      </c>
      <c r="B874" t="s">
        <v>2087</v>
      </c>
      <c r="C874" t="s">
        <v>2088</v>
      </c>
      <c r="D874" t="s">
        <v>2086</v>
      </c>
    </row>
    <row r="875" spans="1:4" x14ac:dyDescent="0.25">
      <c r="A875" t="s">
        <v>588</v>
      </c>
      <c r="B875" t="s">
        <v>1886</v>
      </c>
      <c r="C875" t="s">
        <v>1886</v>
      </c>
      <c r="D875" t="s">
        <v>1885</v>
      </c>
    </row>
    <row r="876" spans="1:4" x14ac:dyDescent="0.25">
      <c r="A876" t="s">
        <v>588</v>
      </c>
      <c r="B876" t="s">
        <v>1914</v>
      </c>
      <c r="C876" t="s">
        <v>1914</v>
      </c>
      <c r="D876" t="s">
        <v>1913</v>
      </c>
    </row>
    <row r="877" spans="1:4" x14ac:dyDescent="0.25">
      <c r="A877" t="s">
        <v>588</v>
      </c>
      <c r="B877" t="s">
        <v>1941</v>
      </c>
      <c r="C877" t="s">
        <v>1942</v>
      </c>
      <c r="D877" t="s">
        <v>1940</v>
      </c>
    </row>
    <row r="878" spans="1:4" x14ac:dyDescent="0.25">
      <c r="A878" t="s">
        <v>588</v>
      </c>
      <c r="B878" t="s">
        <v>1967</v>
      </c>
      <c r="C878" t="s">
        <v>1968</v>
      </c>
      <c r="D878" t="s">
        <v>1966</v>
      </c>
    </row>
    <row r="879" spans="1:4" x14ac:dyDescent="0.25">
      <c r="A879" t="s">
        <v>588</v>
      </c>
      <c r="B879" t="s">
        <v>2133</v>
      </c>
      <c r="C879" t="s">
        <v>2134</v>
      </c>
      <c r="D879" t="s">
        <v>2132</v>
      </c>
    </row>
    <row r="880" spans="1:4" x14ac:dyDescent="0.25">
      <c r="A880" t="s">
        <v>588</v>
      </c>
      <c r="B880" t="s">
        <v>2109</v>
      </c>
      <c r="C880" t="s">
        <v>2110</v>
      </c>
      <c r="D880" t="s">
        <v>2108</v>
      </c>
    </row>
    <row r="881" spans="1:4" x14ac:dyDescent="0.25">
      <c r="A881" t="s">
        <v>588</v>
      </c>
      <c r="B881" t="s">
        <v>1992</v>
      </c>
      <c r="C881" t="s">
        <v>1993</v>
      </c>
      <c r="D881" t="s">
        <v>1991</v>
      </c>
    </row>
    <row r="882" spans="1:4" x14ac:dyDescent="0.25">
      <c r="A882" t="s">
        <v>588</v>
      </c>
      <c r="B882" t="s">
        <v>2156</v>
      </c>
      <c r="C882" t="s">
        <v>2156</v>
      </c>
      <c r="D882" t="s">
        <v>2155</v>
      </c>
    </row>
    <row r="883" spans="1:4" x14ac:dyDescent="0.25">
      <c r="A883" t="s">
        <v>588</v>
      </c>
      <c r="B883" t="s">
        <v>2175</v>
      </c>
      <c r="C883" t="s">
        <v>2176</v>
      </c>
      <c r="D883" t="s">
        <v>2174</v>
      </c>
    </row>
    <row r="884" spans="1:4" x14ac:dyDescent="0.25">
      <c r="A884" t="s">
        <v>588</v>
      </c>
      <c r="B884" t="s">
        <v>2194</v>
      </c>
      <c r="C884" t="s">
        <v>2195</v>
      </c>
      <c r="D884" t="s">
        <v>2193</v>
      </c>
    </row>
    <row r="885" spans="1:4" x14ac:dyDescent="0.25">
      <c r="A885" t="s">
        <v>588</v>
      </c>
      <c r="B885" t="s">
        <v>2213</v>
      </c>
      <c r="C885" t="s">
        <v>2213</v>
      </c>
      <c r="D885" t="s">
        <v>2212</v>
      </c>
    </row>
    <row r="886" spans="1:4" x14ac:dyDescent="0.25">
      <c r="A886" t="s">
        <v>588</v>
      </c>
      <c r="B886" t="s">
        <v>2232</v>
      </c>
      <c r="C886" t="s">
        <v>2232</v>
      </c>
      <c r="D886" t="s">
        <v>2231</v>
      </c>
    </row>
    <row r="887" spans="1:4" x14ac:dyDescent="0.25">
      <c r="A887" t="s">
        <v>588</v>
      </c>
      <c r="B887" t="s">
        <v>2250</v>
      </c>
      <c r="C887" t="s">
        <v>2250</v>
      </c>
      <c r="D887" t="s">
        <v>2249</v>
      </c>
    </row>
    <row r="888" spans="1:4" x14ac:dyDescent="0.25">
      <c r="A888" t="s">
        <v>588</v>
      </c>
      <c r="B888" t="s">
        <v>2285</v>
      </c>
      <c r="C888" t="s">
        <v>2286</v>
      </c>
      <c r="D888" t="s">
        <v>2284</v>
      </c>
    </row>
    <row r="889" spans="1:4" x14ac:dyDescent="0.25">
      <c r="A889" t="s">
        <v>588</v>
      </c>
      <c r="B889" t="s">
        <v>2269</v>
      </c>
      <c r="C889" t="s">
        <v>2269</v>
      </c>
      <c r="D889" t="s">
        <v>2268</v>
      </c>
    </row>
    <row r="890" spans="1:4" x14ac:dyDescent="0.25">
      <c r="A890" t="s">
        <v>588</v>
      </c>
      <c r="B890" t="s">
        <v>2301</v>
      </c>
      <c r="C890" t="s">
        <v>2302</v>
      </c>
      <c r="D890" t="s">
        <v>2300</v>
      </c>
    </row>
    <row r="891" spans="1:4" x14ac:dyDescent="0.25">
      <c r="A891" t="s">
        <v>588</v>
      </c>
      <c r="B891" t="s">
        <v>783</v>
      </c>
      <c r="C891" t="s">
        <v>784</v>
      </c>
      <c r="D891" t="s">
        <v>782</v>
      </c>
    </row>
    <row r="892" spans="1:4" x14ac:dyDescent="0.25">
      <c r="A892" t="s">
        <v>588</v>
      </c>
      <c r="B892" t="s">
        <v>1752</v>
      </c>
      <c r="C892" t="s">
        <v>1752</v>
      </c>
      <c r="D892" t="s">
        <v>1752</v>
      </c>
    </row>
    <row r="893" spans="1:4" x14ac:dyDescent="0.25">
      <c r="A893" s="49" t="s">
        <v>589</v>
      </c>
      <c r="B893" s="49" t="s">
        <v>680</v>
      </c>
      <c r="C893" s="49" t="s">
        <v>681</v>
      </c>
      <c r="D893" s="49" t="s">
        <v>679</v>
      </c>
    </row>
    <row r="894" spans="1:4" x14ac:dyDescent="0.25">
      <c r="A894" s="49" t="s">
        <v>589</v>
      </c>
      <c r="B894" s="49" t="s">
        <v>786</v>
      </c>
      <c r="C894" s="49" t="s">
        <v>787</v>
      </c>
      <c r="D894" s="49" t="s">
        <v>785</v>
      </c>
    </row>
    <row r="895" spans="1:4" x14ac:dyDescent="0.25">
      <c r="A895" t="s">
        <v>213</v>
      </c>
      <c r="B895" t="s">
        <v>683</v>
      </c>
      <c r="C895" t="s">
        <v>683</v>
      </c>
      <c r="D895" t="s">
        <v>682</v>
      </c>
    </row>
    <row r="896" spans="1:4" x14ac:dyDescent="0.25">
      <c r="A896" t="s">
        <v>213</v>
      </c>
      <c r="B896" t="s">
        <v>789</v>
      </c>
      <c r="C896" t="s">
        <v>789</v>
      </c>
      <c r="D896" t="s">
        <v>788</v>
      </c>
    </row>
    <row r="897" spans="1:4" x14ac:dyDescent="0.25">
      <c r="A897" t="s">
        <v>213</v>
      </c>
      <c r="B897" t="s">
        <v>880</v>
      </c>
      <c r="C897" t="s">
        <v>880</v>
      </c>
      <c r="D897" t="s">
        <v>879</v>
      </c>
    </row>
    <row r="898" spans="1:4" x14ac:dyDescent="0.25">
      <c r="A898" t="s">
        <v>213</v>
      </c>
      <c r="B898" t="s">
        <v>956</v>
      </c>
      <c r="C898" t="s">
        <v>957</v>
      </c>
      <c r="D898" t="s">
        <v>955</v>
      </c>
    </row>
    <row r="899" spans="1:4" x14ac:dyDescent="0.25">
      <c r="A899" t="s">
        <v>213</v>
      </c>
      <c r="B899" t="s">
        <v>1023</v>
      </c>
      <c r="C899" t="s">
        <v>1024</v>
      </c>
      <c r="D899" t="s">
        <v>1022</v>
      </c>
    </row>
    <row r="900" spans="1:4" x14ac:dyDescent="0.25">
      <c r="A900" t="s">
        <v>213</v>
      </c>
      <c r="B900" t="s">
        <v>1088</v>
      </c>
      <c r="C900" t="s">
        <v>1089</v>
      </c>
      <c r="D900" t="s">
        <v>1087</v>
      </c>
    </row>
    <row r="901" spans="1:4" x14ac:dyDescent="0.25">
      <c r="A901" s="49" t="s">
        <v>508</v>
      </c>
      <c r="B901" s="49" t="s">
        <v>1887</v>
      </c>
      <c r="C901" s="49" t="s">
        <v>1887</v>
      </c>
      <c r="D901" s="49" t="s">
        <v>1494</v>
      </c>
    </row>
    <row r="902" spans="1:4" x14ac:dyDescent="0.25">
      <c r="A902" s="49" t="s">
        <v>508</v>
      </c>
      <c r="B902" s="49" t="s">
        <v>1719</v>
      </c>
      <c r="C902" s="49" t="s">
        <v>1720</v>
      </c>
      <c r="D902" s="49" t="s">
        <v>1718</v>
      </c>
    </row>
    <row r="903" spans="1:4" x14ac:dyDescent="0.25">
      <c r="A903" s="49" t="s">
        <v>508</v>
      </c>
      <c r="B903" s="49" t="s">
        <v>1640</v>
      </c>
      <c r="C903" s="49" t="s">
        <v>1641</v>
      </c>
      <c r="D903" s="49" t="s">
        <v>1639</v>
      </c>
    </row>
    <row r="904" spans="1:4" x14ac:dyDescent="0.25">
      <c r="A904" s="49" t="s">
        <v>508</v>
      </c>
      <c r="B904" s="49" t="s">
        <v>1520</v>
      </c>
      <c r="C904" s="49" t="s">
        <v>1521</v>
      </c>
      <c r="D904" s="49" t="s">
        <v>616</v>
      </c>
    </row>
    <row r="905" spans="1:4" x14ac:dyDescent="0.25">
      <c r="A905" s="49" t="s">
        <v>508</v>
      </c>
      <c r="B905" s="49" t="s">
        <v>1601</v>
      </c>
      <c r="C905" s="49" t="s">
        <v>1602</v>
      </c>
      <c r="D905" s="49" t="s">
        <v>1600</v>
      </c>
    </row>
    <row r="906" spans="1:4" x14ac:dyDescent="0.25">
      <c r="A906" s="49" t="s">
        <v>508</v>
      </c>
      <c r="B906" s="49" t="s">
        <v>1857</v>
      </c>
      <c r="C906" s="49" t="s">
        <v>1857</v>
      </c>
      <c r="D906" s="49" t="s">
        <v>1856</v>
      </c>
    </row>
    <row r="907" spans="1:4" x14ac:dyDescent="0.25">
      <c r="A907" s="49" t="s">
        <v>508</v>
      </c>
      <c r="B907" s="49" t="s">
        <v>959</v>
      </c>
      <c r="C907" s="49" t="s">
        <v>960</v>
      </c>
      <c r="D907" s="49" t="s">
        <v>958</v>
      </c>
    </row>
    <row r="908" spans="1:4" x14ac:dyDescent="0.25">
      <c r="A908" s="49" t="s">
        <v>508</v>
      </c>
      <c r="B908" s="49" t="s">
        <v>1206</v>
      </c>
      <c r="C908" s="49" t="s">
        <v>1207</v>
      </c>
      <c r="D908" s="49" t="s">
        <v>825</v>
      </c>
    </row>
    <row r="909" spans="1:4" x14ac:dyDescent="0.25">
      <c r="A909" s="49" t="s">
        <v>508</v>
      </c>
      <c r="B909" s="49" t="s">
        <v>1322</v>
      </c>
      <c r="C909" s="49" t="s">
        <v>1323</v>
      </c>
      <c r="D909" s="49" t="s">
        <v>1321</v>
      </c>
    </row>
    <row r="910" spans="1:4" x14ac:dyDescent="0.25">
      <c r="A910" s="49" t="s">
        <v>508</v>
      </c>
      <c r="B910" s="49" t="s">
        <v>1026</v>
      </c>
      <c r="C910" s="49" t="s">
        <v>1027</v>
      </c>
      <c r="D910" s="49" t="s">
        <v>1025</v>
      </c>
    </row>
    <row r="911" spans="1:4" x14ac:dyDescent="0.25">
      <c r="A911" s="49" t="s">
        <v>508</v>
      </c>
      <c r="B911" s="49" t="s">
        <v>1091</v>
      </c>
      <c r="C911" s="49" t="s">
        <v>1091</v>
      </c>
      <c r="D911" s="49" t="s">
        <v>1090</v>
      </c>
    </row>
    <row r="912" spans="1:4" x14ac:dyDescent="0.25">
      <c r="A912" s="49" t="s">
        <v>508</v>
      </c>
      <c r="B912" s="49" t="s">
        <v>1264</v>
      </c>
      <c r="C912" s="49" t="s">
        <v>1265</v>
      </c>
      <c r="D912" s="49" t="s">
        <v>1263</v>
      </c>
    </row>
    <row r="913" spans="1:4" x14ac:dyDescent="0.25">
      <c r="A913" s="49" t="s">
        <v>508</v>
      </c>
      <c r="B913" s="49" t="s">
        <v>1754</v>
      </c>
      <c r="C913" s="49" t="s">
        <v>1755</v>
      </c>
      <c r="D913" s="49" t="s">
        <v>1753</v>
      </c>
    </row>
    <row r="914" spans="1:4" x14ac:dyDescent="0.25">
      <c r="A914" s="49" t="s">
        <v>508</v>
      </c>
      <c r="B914" s="49" t="s">
        <v>1147</v>
      </c>
      <c r="C914" s="49" t="s">
        <v>1148</v>
      </c>
      <c r="D914" s="49" t="s">
        <v>1146</v>
      </c>
    </row>
    <row r="915" spans="1:4" x14ac:dyDescent="0.25">
      <c r="A915" s="49" t="s">
        <v>508</v>
      </c>
      <c r="B915" s="49" t="s">
        <v>1562</v>
      </c>
      <c r="C915" s="49" t="s">
        <v>1563</v>
      </c>
      <c r="D915" s="49" t="s">
        <v>1561</v>
      </c>
    </row>
    <row r="916" spans="1:4" x14ac:dyDescent="0.25">
      <c r="A916" s="49" t="s">
        <v>508</v>
      </c>
      <c r="B916" s="49" t="s">
        <v>1374</v>
      </c>
      <c r="C916" s="49" t="s">
        <v>1375</v>
      </c>
      <c r="D916" s="49" t="s">
        <v>1373</v>
      </c>
    </row>
    <row r="917" spans="1:4" x14ac:dyDescent="0.25">
      <c r="A917" s="49" t="s">
        <v>508</v>
      </c>
      <c r="B917" s="49" t="s">
        <v>1425</v>
      </c>
      <c r="C917" s="49" t="s">
        <v>1426</v>
      </c>
      <c r="D917" s="49" t="s">
        <v>1424</v>
      </c>
    </row>
    <row r="918" spans="1:4" x14ac:dyDescent="0.25">
      <c r="A918" s="49" t="s">
        <v>508</v>
      </c>
      <c r="B918" s="49" t="s">
        <v>1476</v>
      </c>
      <c r="C918" s="49" t="s">
        <v>1477</v>
      </c>
      <c r="D918" s="49" t="s">
        <v>1475</v>
      </c>
    </row>
    <row r="919" spans="1:4" x14ac:dyDescent="0.25">
      <c r="A919" s="49" t="s">
        <v>508</v>
      </c>
      <c r="B919" s="49" t="s">
        <v>1824</v>
      </c>
      <c r="C919" s="49" t="s">
        <v>1825</v>
      </c>
      <c r="D919" s="49" t="s">
        <v>1823</v>
      </c>
    </row>
    <row r="920" spans="1:4" x14ac:dyDescent="0.25">
      <c r="A920" s="49" t="s">
        <v>508</v>
      </c>
      <c r="B920" s="49" t="s">
        <v>1916</v>
      </c>
      <c r="C920" s="49" t="s">
        <v>1917</v>
      </c>
      <c r="D920" s="49" t="s">
        <v>1915</v>
      </c>
    </row>
    <row r="921" spans="1:4" x14ac:dyDescent="0.25">
      <c r="A921" s="49" t="s">
        <v>508</v>
      </c>
      <c r="B921" s="49" t="s">
        <v>1791</v>
      </c>
      <c r="C921" s="49" t="s">
        <v>1792</v>
      </c>
      <c r="D921" s="49" t="s">
        <v>1790</v>
      </c>
    </row>
    <row r="922" spans="1:4" x14ac:dyDescent="0.25">
      <c r="A922" s="49" t="s">
        <v>508</v>
      </c>
      <c r="B922" s="49" t="s">
        <v>1681</v>
      </c>
      <c r="C922" s="49" t="s">
        <v>1682</v>
      </c>
      <c r="D922" s="49" t="s">
        <v>1680</v>
      </c>
    </row>
    <row r="923" spans="1:4" x14ac:dyDescent="0.25">
      <c r="A923" s="49" t="s">
        <v>508</v>
      </c>
      <c r="B923" s="49" t="s">
        <v>791</v>
      </c>
      <c r="C923" s="49" t="s">
        <v>792</v>
      </c>
      <c r="D923" s="49" t="s">
        <v>790</v>
      </c>
    </row>
    <row r="924" spans="1:4" x14ac:dyDescent="0.25">
      <c r="A924" s="49" t="s">
        <v>508</v>
      </c>
      <c r="B924" s="49" t="s">
        <v>685</v>
      </c>
      <c r="C924" s="49" t="s">
        <v>686</v>
      </c>
      <c r="D924" s="49" t="s">
        <v>684</v>
      </c>
    </row>
    <row r="925" spans="1:4" x14ac:dyDescent="0.25">
      <c r="A925" s="49" t="s">
        <v>508</v>
      </c>
      <c r="B925" s="49" t="s">
        <v>882</v>
      </c>
      <c r="C925" s="49" t="s">
        <v>883</v>
      </c>
      <c r="D925" s="49" t="s">
        <v>881</v>
      </c>
    </row>
    <row r="926" spans="1:4" x14ac:dyDescent="0.25">
      <c r="A926" t="s">
        <v>395</v>
      </c>
      <c r="B926" t="s">
        <v>688</v>
      </c>
      <c r="C926" t="s">
        <v>689</v>
      </c>
      <c r="D926" t="s">
        <v>687</v>
      </c>
    </row>
    <row r="927" spans="1:4" x14ac:dyDescent="0.25">
      <c r="A927" t="s">
        <v>395</v>
      </c>
      <c r="B927" t="s">
        <v>794</v>
      </c>
      <c r="C927" t="s">
        <v>795</v>
      </c>
      <c r="D927" t="s">
        <v>793</v>
      </c>
    </row>
    <row r="928" spans="1:4" x14ac:dyDescent="0.25">
      <c r="A928" s="49" t="s">
        <v>284</v>
      </c>
      <c r="B928" s="49" t="s">
        <v>691</v>
      </c>
      <c r="C928" s="49" t="s">
        <v>692</v>
      </c>
      <c r="D928" s="49" t="s">
        <v>690</v>
      </c>
    </row>
    <row r="929" spans="1:4" x14ac:dyDescent="0.25">
      <c r="A929" s="49" t="s">
        <v>284</v>
      </c>
      <c r="B929" s="49" t="s">
        <v>797</v>
      </c>
      <c r="C929" s="49" t="s">
        <v>798</v>
      </c>
      <c r="D929" s="49" t="s">
        <v>796</v>
      </c>
    </row>
    <row r="930" spans="1:4" x14ac:dyDescent="0.25">
      <c r="A930" s="49" t="s">
        <v>284</v>
      </c>
      <c r="B930" s="49" t="s">
        <v>885</v>
      </c>
      <c r="C930" s="49" t="s">
        <v>886</v>
      </c>
      <c r="D930" s="49" t="s">
        <v>884</v>
      </c>
    </row>
    <row r="931" spans="1:4" x14ac:dyDescent="0.25">
      <c r="A931" t="s">
        <v>331</v>
      </c>
      <c r="B931" t="s">
        <v>1028</v>
      </c>
      <c r="C931" t="s">
        <v>1028</v>
      </c>
      <c r="D931" t="s">
        <v>1028</v>
      </c>
    </row>
    <row r="932" spans="1:4" x14ac:dyDescent="0.25">
      <c r="A932" t="s">
        <v>331</v>
      </c>
      <c r="B932" t="s">
        <v>1324</v>
      </c>
      <c r="C932" t="s">
        <v>1324</v>
      </c>
      <c r="D932" t="s">
        <v>1324</v>
      </c>
    </row>
    <row r="933" spans="1:4" x14ac:dyDescent="0.25">
      <c r="A933" t="s">
        <v>331</v>
      </c>
      <c r="B933" t="s">
        <v>1478</v>
      </c>
      <c r="C933" t="s">
        <v>1478</v>
      </c>
      <c r="D933" t="s">
        <v>1478</v>
      </c>
    </row>
    <row r="934" spans="1:4" x14ac:dyDescent="0.25">
      <c r="A934" t="s">
        <v>331</v>
      </c>
      <c r="B934" t="s">
        <v>799</v>
      </c>
      <c r="C934" t="s">
        <v>799</v>
      </c>
      <c r="D934" t="s">
        <v>799</v>
      </c>
    </row>
    <row r="935" spans="1:4" x14ac:dyDescent="0.25">
      <c r="A935" t="s">
        <v>331</v>
      </c>
      <c r="B935" t="s">
        <v>1092</v>
      </c>
      <c r="C935" t="s">
        <v>1092</v>
      </c>
      <c r="D935" t="s">
        <v>1092</v>
      </c>
    </row>
    <row r="936" spans="1:4" x14ac:dyDescent="0.25">
      <c r="A936" t="s">
        <v>331</v>
      </c>
      <c r="B936" t="s">
        <v>887</v>
      </c>
      <c r="C936" t="s">
        <v>887</v>
      </c>
      <c r="D936" t="s">
        <v>887</v>
      </c>
    </row>
    <row r="937" spans="1:4" x14ac:dyDescent="0.25">
      <c r="A937" t="s">
        <v>331</v>
      </c>
      <c r="B937" t="s">
        <v>1266</v>
      </c>
      <c r="C937" t="s">
        <v>1266</v>
      </c>
      <c r="D937" t="s">
        <v>1266</v>
      </c>
    </row>
    <row r="938" spans="1:4" x14ac:dyDescent="0.25">
      <c r="A938" t="s">
        <v>331</v>
      </c>
      <c r="B938" t="s">
        <v>1208</v>
      </c>
      <c r="C938" t="s">
        <v>1208</v>
      </c>
      <c r="D938" t="s">
        <v>1208</v>
      </c>
    </row>
    <row r="939" spans="1:4" x14ac:dyDescent="0.25">
      <c r="A939" t="s">
        <v>331</v>
      </c>
      <c r="B939" t="s">
        <v>1376</v>
      </c>
      <c r="C939" t="s">
        <v>1376</v>
      </c>
      <c r="D939" t="s">
        <v>1376</v>
      </c>
    </row>
    <row r="940" spans="1:4" x14ac:dyDescent="0.25">
      <c r="A940" t="s">
        <v>331</v>
      </c>
      <c r="B940" t="s">
        <v>1427</v>
      </c>
      <c r="C940" t="s">
        <v>1427</v>
      </c>
      <c r="D940" t="s">
        <v>1427</v>
      </c>
    </row>
    <row r="941" spans="1:4" x14ac:dyDescent="0.25">
      <c r="A941" t="s">
        <v>331</v>
      </c>
      <c r="B941" t="s">
        <v>961</v>
      </c>
      <c r="C941" t="s">
        <v>961</v>
      </c>
      <c r="D941" t="s">
        <v>961</v>
      </c>
    </row>
    <row r="942" spans="1:4" x14ac:dyDescent="0.25">
      <c r="A942" t="s">
        <v>331</v>
      </c>
      <c r="B942" t="s">
        <v>693</v>
      </c>
      <c r="C942" t="s">
        <v>693</v>
      </c>
      <c r="D942" t="s">
        <v>693</v>
      </c>
    </row>
    <row r="943" spans="1:4" x14ac:dyDescent="0.25">
      <c r="A943" t="s">
        <v>331</v>
      </c>
      <c r="B943" t="s">
        <v>1149</v>
      </c>
      <c r="C943" t="s">
        <v>1149</v>
      </c>
      <c r="D943" t="s">
        <v>1149</v>
      </c>
    </row>
    <row r="944" spans="1:4" x14ac:dyDescent="0.25">
      <c r="A944" s="49" t="s">
        <v>328</v>
      </c>
      <c r="B944" s="49" t="s">
        <v>643</v>
      </c>
      <c r="C944" s="49" t="s">
        <v>643</v>
      </c>
      <c r="D944" s="49" t="s">
        <v>643</v>
      </c>
    </row>
    <row r="945" spans="1:4" x14ac:dyDescent="0.25">
      <c r="A945" s="49" t="s">
        <v>328</v>
      </c>
      <c r="B945" s="49" t="s">
        <v>747</v>
      </c>
      <c r="C945" s="49" t="s">
        <v>747</v>
      </c>
      <c r="D945" s="49" t="s">
        <v>747</v>
      </c>
    </row>
    <row r="946" spans="1:4" x14ac:dyDescent="0.25">
      <c r="A946" s="49" t="s">
        <v>312</v>
      </c>
      <c r="B946" s="49" t="s">
        <v>694</v>
      </c>
      <c r="C946" s="49" t="s">
        <v>695</v>
      </c>
      <c r="D946" s="49" t="s">
        <v>633</v>
      </c>
    </row>
    <row r="947" spans="1:4" x14ac:dyDescent="0.25">
      <c r="A947" s="49" t="s">
        <v>312</v>
      </c>
      <c r="B947" s="49" t="s">
        <v>800</v>
      </c>
      <c r="C947" s="49" t="s">
        <v>801</v>
      </c>
      <c r="D947" s="49" t="s">
        <v>738</v>
      </c>
    </row>
    <row r="948" spans="1:4" x14ac:dyDescent="0.25">
      <c r="A948" s="49" t="s">
        <v>312</v>
      </c>
      <c r="B948" s="49" t="s">
        <v>889</v>
      </c>
      <c r="C948" s="49" t="s">
        <v>890</v>
      </c>
      <c r="D948" s="49" t="s">
        <v>888</v>
      </c>
    </row>
    <row r="949" spans="1:4" x14ac:dyDescent="0.25">
      <c r="A949" s="49" t="s">
        <v>312</v>
      </c>
      <c r="B949" s="49" t="s">
        <v>963</v>
      </c>
      <c r="C949" s="49" t="s">
        <v>964</v>
      </c>
      <c r="D949" s="49" t="s">
        <v>962</v>
      </c>
    </row>
    <row r="950" spans="1:4" x14ac:dyDescent="0.25">
      <c r="A950" s="49" t="s">
        <v>312</v>
      </c>
      <c r="B950" s="49" t="s">
        <v>1030</v>
      </c>
      <c r="C950" s="49" t="s">
        <v>1031</v>
      </c>
      <c r="D950" s="49" t="s">
        <v>1029</v>
      </c>
    </row>
    <row r="951" spans="1:4" x14ac:dyDescent="0.25">
      <c r="A951" s="49" t="s">
        <v>312</v>
      </c>
      <c r="B951" s="49" t="s">
        <v>1094</v>
      </c>
      <c r="C951" s="49" t="s">
        <v>1095</v>
      </c>
      <c r="D951" s="49" t="s">
        <v>1093</v>
      </c>
    </row>
    <row r="952" spans="1:4" x14ac:dyDescent="0.25">
      <c r="A952" s="49" t="s">
        <v>312</v>
      </c>
      <c r="B952" s="49" t="s">
        <v>1151</v>
      </c>
      <c r="C952" s="49" t="s">
        <v>1152</v>
      </c>
      <c r="D952" s="49" t="s">
        <v>1150</v>
      </c>
    </row>
    <row r="953" spans="1:4" x14ac:dyDescent="0.25">
      <c r="A953" s="49" t="s">
        <v>312</v>
      </c>
      <c r="B953" s="49" t="s">
        <v>1210</v>
      </c>
      <c r="C953" s="49" t="s">
        <v>1211</v>
      </c>
      <c r="D953" s="49" t="s">
        <v>1209</v>
      </c>
    </row>
    <row r="954" spans="1:4" x14ac:dyDescent="0.25">
      <c r="A954" s="49" t="s">
        <v>312</v>
      </c>
      <c r="B954" s="49" t="s">
        <v>1267</v>
      </c>
      <c r="C954" s="49" t="s">
        <v>1268</v>
      </c>
      <c r="D954" s="49" t="s">
        <v>926</v>
      </c>
    </row>
    <row r="955" spans="1:4" x14ac:dyDescent="0.25">
      <c r="A955" s="49" t="s">
        <v>312</v>
      </c>
      <c r="B955" s="49" t="s">
        <v>1325</v>
      </c>
      <c r="C955" s="49" t="s">
        <v>1326</v>
      </c>
      <c r="D955" s="49" t="s">
        <v>991</v>
      </c>
    </row>
    <row r="956" spans="1:4" x14ac:dyDescent="0.25">
      <c r="A956" s="49" t="s">
        <v>312</v>
      </c>
      <c r="B956" s="49" t="s">
        <v>1377</v>
      </c>
      <c r="C956" s="49" t="s">
        <v>1378</v>
      </c>
      <c r="D956" s="49" t="s">
        <v>1058</v>
      </c>
    </row>
    <row r="957" spans="1:4" x14ac:dyDescent="0.25">
      <c r="A957" s="49" t="s">
        <v>312</v>
      </c>
      <c r="B957" s="49" t="s">
        <v>1428</v>
      </c>
      <c r="C957" s="49" t="s">
        <v>1429</v>
      </c>
      <c r="D957" s="49" t="s">
        <v>1117</v>
      </c>
    </row>
    <row r="958" spans="1:4" x14ac:dyDescent="0.25">
      <c r="A958" s="49" t="s">
        <v>312</v>
      </c>
      <c r="B958" s="49" t="s">
        <v>1479</v>
      </c>
      <c r="C958" s="49" t="s">
        <v>1480</v>
      </c>
      <c r="D958" s="49" t="s">
        <v>1176</v>
      </c>
    </row>
    <row r="959" spans="1:4" x14ac:dyDescent="0.25">
      <c r="A959" s="49" t="s">
        <v>312</v>
      </c>
      <c r="B959" s="49" t="s">
        <v>1522</v>
      </c>
      <c r="C959" s="49" t="s">
        <v>1523</v>
      </c>
      <c r="D959" s="49" t="s">
        <v>1233</v>
      </c>
    </row>
    <row r="960" spans="1:4" x14ac:dyDescent="0.25">
      <c r="A960" s="49" t="s">
        <v>312</v>
      </c>
      <c r="B960" s="49" t="s">
        <v>1564</v>
      </c>
      <c r="C960" s="49" t="s">
        <v>1565</v>
      </c>
      <c r="D960" s="49" t="s">
        <v>1291</v>
      </c>
    </row>
    <row r="961" spans="1:4" x14ac:dyDescent="0.25">
      <c r="A961" s="49" t="s">
        <v>312</v>
      </c>
      <c r="B961" s="49" t="s">
        <v>1603</v>
      </c>
      <c r="C961" s="49" t="s">
        <v>1604</v>
      </c>
      <c r="D961" s="49" t="s">
        <v>1348</v>
      </c>
    </row>
    <row r="962" spans="1:4" x14ac:dyDescent="0.25">
      <c r="A962" s="49" t="s">
        <v>312</v>
      </c>
      <c r="B962" s="49" t="s">
        <v>1643</v>
      </c>
      <c r="C962" s="49" t="s">
        <v>1644</v>
      </c>
      <c r="D962" s="49" t="s">
        <v>1642</v>
      </c>
    </row>
    <row r="963" spans="1:4" x14ac:dyDescent="0.25">
      <c r="A963" s="49" t="s">
        <v>312</v>
      </c>
      <c r="B963" s="49" t="s">
        <v>1684</v>
      </c>
      <c r="C963" s="49" t="s">
        <v>1685</v>
      </c>
      <c r="D963" s="49" t="s">
        <v>1683</v>
      </c>
    </row>
    <row r="964" spans="1:4" x14ac:dyDescent="0.25">
      <c r="A964" s="49" t="s">
        <v>312</v>
      </c>
      <c r="B964" s="49" t="s">
        <v>1722</v>
      </c>
      <c r="C964" s="49" t="s">
        <v>1723</v>
      </c>
      <c r="D964" s="49" t="s">
        <v>1721</v>
      </c>
    </row>
    <row r="965" spans="1:4" x14ac:dyDescent="0.25">
      <c r="A965" s="49" t="s">
        <v>312</v>
      </c>
      <c r="B965" s="49" t="s">
        <v>1757</v>
      </c>
      <c r="C965" s="49"/>
      <c r="D965" s="49" t="s">
        <v>1756</v>
      </c>
    </row>
    <row r="966" spans="1:4" x14ac:dyDescent="0.25">
      <c r="A966" s="49" t="s">
        <v>312</v>
      </c>
      <c r="B966" s="49" t="s">
        <v>1794</v>
      </c>
      <c r="C966" s="49"/>
      <c r="D966" s="49" t="s">
        <v>1793</v>
      </c>
    </row>
    <row r="967" spans="1:4" x14ac:dyDescent="0.25">
      <c r="A967" s="49" t="s">
        <v>312</v>
      </c>
      <c r="B967" s="49" t="s">
        <v>1826</v>
      </c>
      <c r="C967" s="49" t="s">
        <v>1827</v>
      </c>
      <c r="D967" s="49" t="s">
        <v>1449</v>
      </c>
    </row>
    <row r="968" spans="1:4" x14ac:dyDescent="0.25">
      <c r="A968" s="49" t="s">
        <v>312</v>
      </c>
      <c r="B968" s="49" t="s">
        <v>1858</v>
      </c>
      <c r="C968" s="49" t="s">
        <v>1859</v>
      </c>
      <c r="D968" s="49" t="s">
        <v>1494</v>
      </c>
    </row>
    <row r="969" spans="1:4" x14ac:dyDescent="0.25">
      <c r="A969" s="49" t="s">
        <v>312</v>
      </c>
      <c r="B969" s="49" t="s">
        <v>1889</v>
      </c>
      <c r="C969" s="49" t="s">
        <v>1890</v>
      </c>
      <c r="D969" s="49" t="s">
        <v>1888</v>
      </c>
    </row>
    <row r="970" spans="1:4" x14ac:dyDescent="0.25">
      <c r="A970" t="s">
        <v>154</v>
      </c>
      <c r="B970" t="s">
        <v>697</v>
      </c>
      <c r="C970" t="s">
        <v>698</v>
      </c>
      <c r="D970" t="s">
        <v>696</v>
      </c>
    </row>
    <row r="971" spans="1:4" x14ac:dyDescent="0.25">
      <c r="A971" t="s">
        <v>154</v>
      </c>
      <c r="B971" t="s">
        <v>803</v>
      </c>
      <c r="C971" t="s">
        <v>804</v>
      </c>
      <c r="D971" t="s">
        <v>802</v>
      </c>
    </row>
    <row r="972" spans="1:4" x14ac:dyDescent="0.25">
      <c r="A972" s="49" t="s">
        <v>264</v>
      </c>
      <c r="B972" s="49" t="s">
        <v>700</v>
      </c>
      <c r="C972" s="49" t="s">
        <v>701</v>
      </c>
      <c r="D972" s="49" t="s">
        <v>699</v>
      </c>
    </row>
    <row r="973" spans="1:4" x14ac:dyDescent="0.25">
      <c r="A973" s="49" t="s">
        <v>264</v>
      </c>
      <c r="B973" s="49" t="s">
        <v>806</v>
      </c>
      <c r="C973" s="49" t="s">
        <v>807</v>
      </c>
      <c r="D973" s="49" t="s">
        <v>805</v>
      </c>
    </row>
    <row r="974" spans="1:4" x14ac:dyDescent="0.25">
      <c r="A974" s="49" t="s">
        <v>264</v>
      </c>
      <c r="B974" s="49" t="s">
        <v>892</v>
      </c>
      <c r="C974" s="49" t="s">
        <v>893</v>
      </c>
      <c r="D974" s="49" t="s">
        <v>891</v>
      </c>
    </row>
    <row r="975" spans="1:4" x14ac:dyDescent="0.25">
      <c r="A975" s="49" t="s">
        <v>264</v>
      </c>
      <c r="B975" s="49" t="s">
        <v>966</v>
      </c>
      <c r="C975" s="49" t="s">
        <v>967</v>
      </c>
      <c r="D975" s="49" t="s">
        <v>965</v>
      </c>
    </row>
    <row r="976" spans="1:4" x14ac:dyDescent="0.25">
      <c r="A976" s="49" t="s">
        <v>264</v>
      </c>
      <c r="B976" s="49" t="s">
        <v>3383</v>
      </c>
      <c r="C976" s="49" t="s">
        <v>3384</v>
      </c>
      <c r="D976" s="49" t="s">
        <v>3382</v>
      </c>
    </row>
    <row r="977" spans="1:5" x14ac:dyDescent="0.25">
      <c r="A977" s="49" t="s">
        <v>264</v>
      </c>
      <c r="B977" s="49" t="s">
        <v>3386</v>
      </c>
      <c r="C977" s="49" t="s">
        <v>3387</v>
      </c>
      <c r="D977" s="49" t="s">
        <v>3385</v>
      </c>
    </row>
    <row r="978" spans="1:5" x14ac:dyDescent="0.25">
      <c r="A978" s="49" t="s">
        <v>264</v>
      </c>
      <c r="B978" s="49" t="s">
        <v>3389</v>
      </c>
      <c r="C978" s="49" t="s">
        <v>3390</v>
      </c>
      <c r="D978" s="49" t="s">
        <v>3388</v>
      </c>
    </row>
    <row r="979" spans="1:5" x14ac:dyDescent="0.25">
      <c r="A979" t="s">
        <v>3428</v>
      </c>
      <c r="B979" t="s">
        <v>3443</v>
      </c>
      <c r="C979" t="s">
        <v>3444</v>
      </c>
      <c r="D979" t="s">
        <v>3442</v>
      </c>
      <c r="E979" s="204"/>
    </row>
    <row r="980" spans="1:5" x14ac:dyDescent="0.25">
      <c r="A980" t="s">
        <v>3428</v>
      </c>
      <c r="B980" t="s">
        <v>3452</v>
      </c>
      <c r="C980" t="s">
        <v>3453</v>
      </c>
      <c r="D980" t="s">
        <v>3451</v>
      </c>
      <c r="E980" s="204"/>
    </row>
    <row r="981" spans="1:5" x14ac:dyDescent="0.25">
      <c r="A981" t="s">
        <v>3428</v>
      </c>
      <c r="B981" t="s">
        <v>3464</v>
      </c>
      <c r="C981" t="s">
        <v>3465</v>
      </c>
      <c r="D981" t="s">
        <v>3463</v>
      </c>
      <c r="E981" s="204"/>
    </row>
    <row r="982" spans="1:5" x14ac:dyDescent="0.25">
      <c r="A982" s="49" t="s">
        <v>3440</v>
      </c>
      <c r="B982" s="49" t="s">
        <v>3446</v>
      </c>
      <c r="C982" s="49" t="s">
        <v>3447</v>
      </c>
      <c r="D982" s="49" t="s">
        <v>3445</v>
      </c>
      <c r="E982" s="204"/>
    </row>
    <row r="983" spans="1:5" x14ac:dyDescent="0.25">
      <c r="A983" s="49" t="s">
        <v>3440</v>
      </c>
      <c r="B983" s="49" t="s">
        <v>3455</v>
      </c>
      <c r="C983" s="49" t="s">
        <v>3456</v>
      </c>
      <c r="D983" s="49" t="s">
        <v>3454</v>
      </c>
      <c r="E983" s="204"/>
    </row>
    <row r="984" spans="1:5" x14ac:dyDescent="0.25">
      <c r="A984" s="49" t="s">
        <v>3440</v>
      </c>
      <c r="B984" s="49" t="s">
        <v>3467</v>
      </c>
      <c r="C984" s="49" t="s">
        <v>3468</v>
      </c>
      <c r="D984" s="49" t="s">
        <v>3466</v>
      </c>
      <c r="E984" s="204"/>
    </row>
    <row r="985" spans="1:5" x14ac:dyDescent="0.25">
      <c r="A985" s="49" t="s">
        <v>3440</v>
      </c>
      <c r="B985" s="49" t="s">
        <v>3475</v>
      </c>
      <c r="C985" s="49" t="s">
        <v>3476</v>
      </c>
      <c r="D985" s="49" t="s">
        <v>3474</v>
      </c>
      <c r="E985" s="204"/>
    </row>
    <row r="986" spans="1:5" x14ac:dyDescent="0.25">
      <c r="A986" s="49" t="s">
        <v>3440</v>
      </c>
      <c r="B986" s="49" t="s">
        <v>3483</v>
      </c>
      <c r="C986" s="49" t="s">
        <v>3484</v>
      </c>
      <c r="D986" s="49" t="s">
        <v>3482</v>
      </c>
      <c r="E986" s="204"/>
    </row>
    <row r="987" spans="1:5" x14ac:dyDescent="0.25">
      <c r="A987" s="49" t="s">
        <v>3440</v>
      </c>
      <c r="B987" s="49" t="s">
        <v>3491</v>
      </c>
      <c r="C987" s="49" t="s">
        <v>3492</v>
      </c>
      <c r="D987" s="49" t="s">
        <v>3490</v>
      </c>
      <c r="E987" s="204"/>
    </row>
    <row r="988" spans="1:5" x14ac:dyDescent="0.25">
      <c r="A988" s="49" t="s">
        <v>3440</v>
      </c>
      <c r="B988" s="49" t="s">
        <v>3498</v>
      </c>
      <c r="C988" s="49" t="s">
        <v>3499</v>
      </c>
      <c r="D988" s="49" t="s">
        <v>3497</v>
      </c>
      <c r="E988" s="204"/>
    </row>
    <row r="989" spans="1:5" x14ac:dyDescent="0.25">
      <c r="A989" s="49" t="s">
        <v>3440</v>
      </c>
      <c r="B989" s="49" t="s">
        <v>3505</v>
      </c>
      <c r="C989" s="49" t="s">
        <v>3506</v>
      </c>
      <c r="D989" s="49" t="s">
        <v>3504</v>
      </c>
      <c r="E989" s="204"/>
    </row>
    <row r="990" spans="1:5" x14ac:dyDescent="0.25">
      <c r="A990" s="49" t="s">
        <v>3440</v>
      </c>
      <c r="B990" s="49" t="s">
        <v>3512</v>
      </c>
      <c r="C990" s="49" t="s">
        <v>3513</v>
      </c>
      <c r="D990" s="49" t="s">
        <v>3511</v>
      </c>
      <c r="E990" s="204"/>
    </row>
    <row r="991" spans="1:5" x14ac:dyDescent="0.25">
      <c r="A991" s="49" t="s">
        <v>3440</v>
      </c>
      <c r="B991" s="49" t="s">
        <v>3519</v>
      </c>
      <c r="C991" s="49" t="s">
        <v>3520</v>
      </c>
      <c r="D991" s="49" t="s">
        <v>3518</v>
      </c>
      <c r="E991" s="204"/>
    </row>
    <row r="992" spans="1:5" x14ac:dyDescent="0.25">
      <c r="A992" s="49" t="s">
        <v>3440</v>
      </c>
      <c r="B992" s="49" t="s">
        <v>3526</v>
      </c>
      <c r="C992" s="49" t="s">
        <v>3527</v>
      </c>
      <c r="D992" s="49" t="s">
        <v>3525</v>
      </c>
      <c r="E992" s="204"/>
    </row>
    <row r="993" spans="1:5" x14ac:dyDescent="0.25">
      <c r="A993" t="s">
        <v>3438</v>
      </c>
      <c r="B993" t="s">
        <v>3449</v>
      </c>
      <c r="C993" t="s">
        <v>3450</v>
      </c>
      <c r="D993" t="s">
        <v>3448</v>
      </c>
      <c r="E993" s="204"/>
    </row>
    <row r="994" spans="1:5" x14ac:dyDescent="0.25">
      <c r="A994" t="s">
        <v>3438</v>
      </c>
      <c r="B994" t="s">
        <v>3458</v>
      </c>
      <c r="C994" t="s">
        <v>3459</v>
      </c>
      <c r="D994" t="s">
        <v>3457</v>
      </c>
      <c r="E994" s="204"/>
    </row>
    <row r="995" spans="1:5" x14ac:dyDescent="0.25">
      <c r="A995" t="s">
        <v>3438</v>
      </c>
      <c r="B995" t="s">
        <v>3470</v>
      </c>
      <c r="C995" t="s">
        <v>3471</v>
      </c>
      <c r="D995" t="s">
        <v>3469</v>
      </c>
      <c r="E995" s="204"/>
    </row>
    <row r="996" spans="1:5" x14ac:dyDescent="0.25">
      <c r="A996" t="s">
        <v>3438</v>
      </c>
      <c r="B996" t="s">
        <v>3478</v>
      </c>
      <c r="C996" t="s">
        <v>3479</v>
      </c>
      <c r="D996" t="s">
        <v>3477</v>
      </c>
      <c r="E996" s="204"/>
    </row>
    <row r="997" spans="1:5" x14ac:dyDescent="0.25">
      <c r="A997" t="s">
        <v>3438</v>
      </c>
      <c r="B997" t="s">
        <v>3486</v>
      </c>
      <c r="C997" t="s">
        <v>3487</v>
      </c>
      <c r="D997" t="s">
        <v>3485</v>
      </c>
      <c r="E997" s="204"/>
    </row>
    <row r="998" spans="1:5" x14ac:dyDescent="0.25">
      <c r="A998" t="s">
        <v>3438</v>
      </c>
      <c r="B998" t="s">
        <v>3494</v>
      </c>
      <c r="C998" t="s">
        <v>3495</v>
      </c>
      <c r="D998" t="s">
        <v>3493</v>
      </c>
      <c r="E998" s="204"/>
    </row>
    <row r="999" spans="1:5" x14ac:dyDescent="0.25">
      <c r="A999" t="s">
        <v>3438</v>
      </c>
      <c r="B999" t="s">
        <v>3501</v>
      </c>
      <c r="C999" t="s">
        <v>3502</v>
      </c>
      <c r="D999" t="s">
        <v>3500</v>
      </c>
      <c r="E999" s="204"/>
    </row>
    <row r="1000" spans="1:5" x14ac:dyDescent="0.25">
      <c r="A1000" t="s">
        <v>3438</v>
      </c>
      <c r="B1000" t="s">
        <v>3508</v>
      </c>
      <c r="C1000" t="s">
        <v>3509</v>
      </c>
      <c r="D1000" t="s">
        <v>3507</v>
      </c>
      <c r="E1000" s="204"/>
    </row>
    <row r="1001" spans="1:5" x14ac:dyDescent="0.25">
      <c r="A1001" t="s">
        <v>3438</v>
      </c>
      <c r="B1001" t="s">
        <v>3515</v>
      </c>
      <c r="C1001" t="s">
        <v>3516</v>
      </c>
      <c r="D1001" t="s">
        <v>3514</v>
      </c>
      <c r="E1001" s="204"/>
    </row>
    <row r="1002" spans="1:5" x14ac:dyDescent="0.25">
      <c r="A1002" t="s">
        <v>3438</v>
      </c>
      <c r="B1002" t="s">
        <v>3522</v>
      </c>
      <c r="C1002" t="s">
        <v>3523</v>
      </c>
      <c r="D1002" t="s">
        <v>3521</v>
      </c>
      <c r="E1002" s="204"/>
    </row>
    <row r="1003" spans="1:5" x14ac:dyDescent="0.25">
      <c r="A1003" t="s">
        <v>3438</v>
      </c>
      <c r="B1003" t="s">
        <v>3529</v>
      </c>
      <c r="C1003" t="s">
        <v>3530</v>
      </c>
      <c r="D1003" t="s">
        <v>3528</v>
      </c>
      <c r="E1003" s="204"/>
    </row>
    <row r="1004" spans="1:5" x14ac:dyDescent="0.25">
      <c r="A1004" t="s">
        <v>3438</v>
      </c>
      <c r="B1004" t="s">
        <v>3533</v>
      </c>
      <c r="C1004" t="s">
        <v>3534</v>
      </c>
      <c r="D1004" t="s">
        <v>3532</v>
      </c>
      <c r="E1004" s="204"/>
    </row>
    <row r="1005" spans="1:5" x14ac:dyDescent="0.25">
      <c r="A1005" t="s">
        <v>3438</v>
      </c>
      <c r="B1005" t="s">
        <v>3536</v>
      </c>
      <c r="C1005" t="s">
        <v>3537</v>
      </c>
      <c r="D1005" t="s">
        <v>2105</v>
      </c>
      <c r="E1005" s="204"/>
    </row>
    <row r="1006" spans="1:5" x14ac:dyDescent="0.25">
      <c r="A1006" t="s">
        <v>3438</v>
      </c>
      <c r="B1006" t="s">
        <v>3540</v>
      </c>
      <c r="C1006" t="s">
        <v>3541</v>
      </c>
      <c r="D1006" t="s">
        <v>3539</v>
      </c>
      <c r="E1006" s="204"/>
    </row>
    <row r="1007" spans="1:5" x14ac:dyDescent="0.25">
      <c r="A1007" t="s">
        <v>3438</v>
      </c>
      <c r="B1007" t="s">
        <v>3544</v>
      </c>
      <c r="C1007" t="s">
        <v>3545</v>
      </c>
      <c r="D1007" t="s">
        <v>3543</v>
      </c>
      <c r="E1007" s="204"/>
    </row>
    <row r="1008" spans="1:5" x14ac:dyDescent="0.25">
      <c r="A1008" t="s">
        <v>3438</v>
      </c>
      <c r="B1008" t="s">
        <v>3548</v>
      </c>
      <c r="C1008" t="s">
        <v>3549</v>
      </c>
      <c r="D1008" t="s">
        <v>3547</v>
      </c>
      <c r="E1008" s="204"/>
    </row>
    <row r="1009" spans="1:5" x14ac:dyDescent="0.25">
      <c r="A1009" t="s">
        <v>3438</v>
      </c>
      <c r="B1009" t="s">
        <v>3552</v>
      </c>
      <c r="C1009" t="s">
        <v>3553</v>
      </c>
      <c r="D1009" t="s">
        <v>3551</v>
      </c>
      <c r="E1009" s="204"/>
    </row>
    <row r="1010" spans="1:5" x14ac:dyDescent="0.25">
      <c r="A1010" t="s">
        <v>3438</v>
      </c>
      <c r="B1010" t="s">
        <v>3556</v>
      </c>
      <c r="C1010" t="s">
        <v>3557</v>
      </c>
      <c r="D1010" t="s">
        <v>3555</v>
      </c>
      <c r="E1010" s="204"/>
    </row>
    <row r="1011" spans="1:5" x14ac:dyDescent="0.25">
      <c r="A1011" t="s">
        <v>3438</v>
      </c>
      <c r="B1011" t="s">
        <v>3559</v>
      </c>
      <c r="C1011" t="s">
        <v>3560</v>
      </c>
      <c r="D1011" t="s">
        <v>3558</v>
      </c>
      <c r="E1011" s="204"/>
    </row>
    <row r="1012" spans="1:5" x14ac:dyDescent="0.25">
      <c r="A1012" t="s">
        <v>3438</v>
      </c>
      <c r="B1012" t="s">
        <v>3562</v>
      </c>
      <c r="C1012" t="s">
        <v>3563</v>
      </c>
      <c r="D1012" t="s">
        <v>3561</v>
      </c>
      <c r="E1012" s="204"/>
    </row>
    <row r="1013" spans="1:5" x14ac:dyDescent="0.25">
      <c r="A1013" t="s">
        <v>3438</v>
      </c>
      <c r="B1013" t="s">
        <v>3565</v>
      </c>
      <c r="C1013" t="s">
        <v>3566</v>
      </c>
      <c r="D1013" t="s">
        <v>3564</v>
      </c>
      <c r="E1013" s="204"/>
    </row>
    <row r="1014" spans="1:5" x14ac:dyDescent="0.25">
      <c r="A1014" t="s">
        <v>3438</v>
      </c>
      <c r="B1014" t="s">
        <v>3568</v>
      </c>
      <c r="C1014" t="s">
        <v>3568</v>
      </c>
      <c r="D1014" t="s">
        <v>3567</v>
      </c>
      <c r="E1014" s="204"/>
    </row>
    <row r="1015" spans="1:5" x14ac:dyDescent="0.25">
      <c r="A1015" t="s">
        <v>3438</v>
      </c>
      <c r="B1015" t="s">
        <v>3570</v>
      </c>
      <c r="C1015" t="s">
        <v>3571</v>
      </c>
      <c r="D1015" t="s">
        <v>3569</v>
      </c>
      <c r="E1015" s="204"/>
    </row>
    <row r="1016" spans="1:5" x14ac:dyDescent="0.25">
      <c r="A1016" t="s">
        <v>3438</v>
      </c>
      <c r="B1016" t="s">
        <v>3573</v>
      </c>
      <c r="C1016" t="s">
        <v>3574</v>
      </c>
      <c r="D1016" t="s">
        <v>3572</v>
      </c>
      <c r="E1016" s="204"/>
    </row>
    <row r="1017" spans="1:5" x14ac:dyDescent="0.25">
      <c r="A1017" t="s">
        <v>3438</v>
      </c>
      <c r="B1017" t="s">
        <v>3576</v>
      </c>
      <c r="C1017" t="s">
        <v>2253</v>
      </c>
      <c r="D1017" t="s">
        <v>3575</v>
      </c>
      <c r="E1017" s="204"/>
    </row>
    <row r="1018" spans="1:5" x14ac:dyDescent="0.25">
      <c r="A1018" t="s">
        <v>3438</v>
      </c>
      <c r="B1018" t="s">
        <v>3578</v>
      </c>
      <c r="C1018" t="s">
        <v>3579</v>
      </c>
      <c r="D1018" t="s">
        <v>3577</v>
      </c>
      <c r="E1018" s="204"/>
    </row>
    <row r="1019" spans="1:5" x14ac:dyDescent="0.25">
      <c r="A1019" s="11" t="s">
        <v>3617</v>
      </c>
      <c r="B1019" t="s">
        <v>3650</v>
      </c>
      <c r="C1019" t="s">
        <v>3651</v>
      </c>
      <c r="D1019" t="s">
        <v>3652</v>
      </c>
      <c r="E1019" s="204"/>
    </row>
    <row r="1020" spans="1:5" x14ac:dyDescent="0.25">
      <c r="A1020" s="11" t="s">
        <v>3617</v>
      </c>
      <c r="B1020" t="s">
        <v>3653</v>
      </c>
      <c r="C1020" t="s">
        <v>3654</v>
      </c>
      <c r="D1020" t="s">
        <v>3655</v>
      </c>
      <c r="E1020" s="204"/>
    </row>
    <row r="1021" spans="1:5" x14ac:dyDescent="0.25">
      <c r="A1021" s="11" t="s">
        <v>3617</v>
      </c>
      <c r="B1021" t="s">
        <v>3656</v>
      </c>
      <c r="C1021" t="s">
        <v>3657</v>
      </c>
      <c r="D1021" t="s">
        <v>3658</v>
      </c>
      <c r="E1021" s="204"/>
    </row>
    <row r="1022" spans="1:5" x14ac:dyDescent="0.25">
      <c r="A1022" t="s">
        <v>3612</v>
      </c>
      <c r="B1022" t="s">
        <v>3659</v>
      </c>
      <c r="C1022" t="s">
        <v>3660</v>
      </c>
      <c r="D1022" s="11" t="s">
        <v>3661</v>
      </c>
      <c r="E1022" s="204"/>
    </row>
    <row r="1023" spans="1:5" x14ac:dyDescent="0.25">
      <c r="A1023" t="s">
        <v>3612</v>
      </c>
      <c r="B1023" t="s">
        <v>3662</v>
      </c>
      <c r="C1023" t="s">
        <v>3663</v>
      </c>
      <c r="D1023" s="11" t="s">
        <v>3664</v>
      </c>
      <c r="E1023" s="204"/>
    </row>
  </sheetData>
  <sheetProtection algorithmName="SHA-512" hashValue="M3du7yZbDOtELaWDsMBA8uuggo4q4LHZYzPita95HEjM1BAChLb/Zv/PyQiGD9fcvnNYltc2qj4EDUZn6IfmqA==" saltValue="uWdnX+6sUhdWIgqxBEH+2Q==" spinCount="100000" sheet="1" formatRows="0"/>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D208"/>
  <sheetViews>
    <sheetView topLeftCell="A96" workbookViewId="0">
      <selection activeCell="G39" sqref="G39"/>
    </sheetView>
  </sheetViews>
  <sheetFormatPr defaultRowHeight="15.75" customHeight="1" x14ac:dyDescent="0.25"/>
  <cols>
    <col min="1" max="1" width="14.26953125" style="1" customWidth="1"/>
    <col min="2" max="2" width="58.1796875" style="12" bestFit="1" customWidth="1"/>
    <col min="3" max="3" width="59.7265625" style="7" customWidth="1"/>
  </cols>
  <sheetData>
    <row r="1" spans="1:3" ht="15.75" customHeight="1" x14ac:dyDescent="0.25">
      <c r="A1" s="41" t="s">
        <v>3221</v>
      </c>
      <c r="B1" s="98" t="s">
        <v>3222</v>
      </c>
      <c r="C1" s="99" t="s">
        <v>3223</v>
      </c>
    </row>
    <row r="2" spans="1:3" ht="15.75" customHeight="1" x14ac:dyDescent="0.25">
      <c r="A2" s="69" t="s">
        <v>350</v>
      </c>
      <c r="B2" s="17" t="s">
        <v>3224</v>
      </c>
      <c r="C2" s="17" t="s">
        <v>349</v>
      </c>
    </row>
    <row r="3" spans="1:3" ht="15.75" customHeight="1" x14ac:dyDescent="0.25">
      <c r="A3" s="41" t="s">
        <v>77</v>
      </c>
      <c r="B3" s="20" t="s">
        <v>3225</v>
      </c>
      <c r="C3" s="17" t="s">
        <v>3226</v>
      </c>
    </row>
    <row r="4" spans="1:3" ht="15.75" customHeight="1" x14ac:dyDescent="0.25">
      <c r="A4" s="41" t="s">
        <v>55</v>
      </c>
      <c r="B4" s="20" t="s">
        <v>3227</v>
      </c>
      <c r="C4" s="17" t="s">
        <v>54</v>
      </c>
    </row>
    <row r="5" spans="1:3" ht="15.75" customHeight="1" x14ac:dyDescent="0.25">
      <c r="A5" s="41" t="s">
        <v>359</v>
      </c>
      <c r="B5" s="20" t="s">
        <v>3228</v>
      </c>
      <c r="C5" s="17" t="s">
        <v>358</v>
      </c>
    </row>
    <row r="6" spans="1:3" ht="15.75" customHeight="1" x14ac:dyDescent="0.25">
      <c r="A6" s="41" t="s">
        <v>425</v>
      </c>
      <c r="B6" s="19" t="s">
        <v>3229</v>
      </c>
      <c r="C6" s="17" t="s">
        <v>423</v>
      </c>
    </row>
    <row r="7" spans="1:3" ht="15.75" customHeight="1" x14ac:dyDescent="0.25">
      <c r="A7" s="41" t="s">
        <v>88</v>
      </c>
      <c r="B7" s="20" t="s">
        <v>3230</v>
      </c>
      <c r="C7" s="17" t="s">
        <v>3231</v>
      </c>
    </row>
    <row r="8" spans="1:3" ht="15.75" customHeight="1" x14ac:dyDescent="0.25">
      <c r="A8" s="41" t="s">
        <v>367</v>
      </c>
      <c r="B8" s="20" t="s">
        <v>3232</v>
      </c>
      <c r="C8" s="17" t="s">
        <v>365</v>
      </c>
    </row>
    <row r="9" spans="1:3" ht="15.75" customHeight="1" x14ac:dyDescent="0.25">
      <c r="A9" s="41" t="s">
        <v>371</v>
      </c>
      <c r="B9" s="20" t="s">
        <v>3233</v>
      </c>
      <c r="C9" s="17" t="s">
        <v>369</v>
      </c>
    </row>
    <row r="10" spans="1:3" ht="15.75" customHeight="1" x14ac:dyDescent="0.25">
      <c r="A10" s="41" t="s">
        <v>421</v>
      </c>
      <c r="B10" s="20" t="s">
        <v>3234</v>
      </c>
      <c r="C10" s="17" t="s">
        <v>420</v>
      </c>
    </row>
    <row r="11" spans="1:3" ht="15.75" customHeight="1" x14ac:dyDescent="0.25">
      <c r="A11" s="41" t="s">
        <v>67</v>
      </c>
      <c r="B11" s="20" t="s">
        <v>3235</v>
      </c>
      <c r="C11" s="17" t="s">
        <v>64</v>
      </c>
    </row>
    <row r="12" spans="1:3" ht="15.75" customHeight="1" x14ac:dyDescent="0.25">
      <c r="A12" s="41" t="s">
        <v>85</v>
      </c>
      <c r="B12" s="20" t="s">
        <v>3236</v>
      </c>
      <c r="C12" s="17" t="s">
        <v>83</v>
      </c>
    </row>
    <row r="13" spans="1:3" ht="15.75" customHeight="1" x14ac:dyDescent="0.25">
      <c r="A13" s="41" t="s">
        <v>490</v>
      </c>
      <c r="B13" s="20" t="s">
        <v>3237</v>
      </c>
      <c r="C13" s="17" t="s">
        <v>488</v>
      </c>
    </row>
    <row r="14" spans="1:3" ht="15.75" customHeight="1" x14ac:dyDescent="0.25">
      <c r="A14" s="41" t="s">
        <v>134</v>
      </c>
      <c r="B14" s="20" t="s">
        <v>3238</v>
      </c>
      <c r="C14" s="17" t="s">
        <v>132</v>
      </c>
    </row>
    <row r="15" spans="1:3" ht="15.75" customHeight="1" x14ac:dyDescent="0.25">
      <c r="A15" s="41" t="s">
        <v>113</v>
      </c>
      <c r="B15" s="20" t="s">
        <v>3239</v>
      </c>
      <c r="C15" s="17" t="s">
        <v>112</v>
      </c>
    </row>
    <row r="16" spans="1:3" ht="15.75" customHeight="1" x14ac:dyDescent="0.25">
      <c r="A16" s="41" t="s">
        <v>275</v>
      </c>
      <c r="B16" s="20" t="s">
        <v>3240</v>
      </c>
      <c r="C16" s="17" t="s">
        <v>3241</v>
      </c>
    </row>
    <row r="17" spans="1:3" ht="15.75" customHeight="1" x14ac:dyDescent="0.25">
      <c r="A17" s="41" t="s">
        <v>96</v>
      </c>
      <c r="B17" s="20" t="s">
        <v>3242</v>
      </c>
      <c r="C17" s="17" t="s">
        <v>94</v>
      </c>
    </row>
    <row r="18" spans="1:3" ht="15.75" customHeight="1" x14ac:dyDescent="0.25">
      <c r="A18" s="41" t="s">
        <v>415</v>
      </c>
      <c r="B18" s="20" t="s">
        <v>3243</v>
      </c>
      <c r="C18" s="17" t="s">
        <v>413</v>
      </c>
    </row>
    <row r="19" spans="1:3" ht="15.75" customHeight="1" x14ac:dyDescent="0.25">
      <c r="A19" s="41" t="s">
        <v>444</v>
      </c>
      <c r="B19" s="17" t="s">
        <v>3244</v>
      </c>
      <c r="C19" s="17" t="s">
        <v>442</v>
      </c>
    </row>
    <row r="20" spans="1:3" ht="15.75" customHeight="1" x14ac:dyDescent="0.25">
      <c r="A20" s="41" t="s">
        <v>138</v>
      </c>
      <c r="B20" s="20" t="s">
        <v>3245</v>
      </c>
      <c r="C20" s="17" t="s">
        <v>137</v>
      </c>
    </row>
    <row r="21" spans="1:3" ht="15.75" customHeight="1" x14ac:dyDescent="0.25">
      <c r="A21" s="41" t="s">
        <v>141</v>
      </c>
      <c r="B21" s="20" t="s">
        <v>3246</v>
      </c>
      <c r="C21" s="17" t="s">
        <v>140</v>
      </c>
    </row>
    <row r="22" spans="1:3" ht="15.75" customHeight="1" x14ac:dyDescent="0.25">
      <c r="A22" s="41" t="s">
        <v>325</v>
      </c>
      <c r="B22" s="20" t="s">
        <v>3247</v>
      </c>
      <c r="C22" s="17" t="s">
        <v>324</v>
      </c>
    </row>
    <row r="23" spans="1:3" ht="15.75" customHeight="1" x14ac:dyDescent="0.25">
      <c r="A23" s="41" t="s">
        <v>284</v>
      </c>
      <c r="B23" s="20" t="s">
        <v>3248</v>
      </c>
      <c r="C23" s="17" t="s">
        <v>283</v>
      </c>
    </row>
    <row r="24" spans="1:3" ht="15.75" customHeight="1" x14ac:dyDescent="0.25">
      <c r="A24" s="41" t="s">
        <v>418</v>
      </c>
      <c r="B24" s="19" t="s">
        <v>3249</v>
      </c>
      <c r="C24" s="17" t="s">
        <v>417</v>
      </c>
    </row>
    <row r="25" spans="1:3" ht="15.75" customHeight="1" x14ac:dyDescent="0.25">
      <c r="A25" s="41" t="s">
        <v>59</v>
      </c>
      <c r="B25" s="20" t="s">
        <v>3250</v>
      </c>
      <c r="C25" s="17" t="s">
        <v>57</v>
      </c>
    </row>
    <row r="26" spans="1:3" ht="15.75" customHeight="1" x14ac:dyDescent="0.25">
      <c r="A26" s="41" t="s">
        <v>431</v>
      </c>
      <c r="B26" s="73" t="s">
        <v>3251</v>
      </c>
      <c r="C26" s="17" t="s">
        <v>430</v>
      </c>
    </row>
    <row r="27" spans="1:3" ht="15.75" customHeight="1" x14ac:dyDescent="0.25">
      <c r="A27" s="41" t="s">
        <v>434</v>
      </c>
      <c r="B27" s="17" t="s">
        <v>3252</v>
      </c>
      <c r="C27" s="17" t="s">
        <v>433</v>
      </c>
    </row>
    <row r="28" spans="1:3" ht="15.75" customHeight="1" x14ac:dyDescent="0.25">
      <c r="A28" s="41" t="s">
        <v>226</v>
      </c>
      <c r="B28" s="20" t="s">
        <v>3253</v>
      </c>
      <c r="C28" s="17" t="s">
        <v>225</v>
      </c>
    </row>
    <row r="29" spans="1:3" ht="15.75" customHeight="1" x14ac:dyDescent="0.25">
      <c r="A29" s="41" t="s">
        <v>508</v>
      </c>
      <c r="B29" s="17" t="s">
        <v>3254</v>
      </c>
      <c r="C29" s="17" t="s">
        <v>3255</v>
      </c>
    </row>
    <row r="30" spans="1:3" ht="15.75" customHeight="1" x14ac:dyDescent="0.25">
      <c r="A30" s="69" t="s">
        <v>222</v>
      </c>
      <c r="B30" s="20" t="s">
        <v>3256</v>
      </c>
      <c r="C30" s="17" t="s">
        <v>220</v>
      </c>
    </row>
    <row r="31" spans="1:3" ht="15.75" customHeight="1" x14ac:dyDescent="0.25">
      <c r="A31" s="41" t="s">
        <v>92</v>
      </c>
      <c r="B31" s="20" t="s">
        <v>3257</v>
      </c>
      <c r="C31" s="17" t="s">
        <v>90</v>
      </c>
    </row>
    <row r="32" spans="1:3" ht="15.75" customHeight="1" x14ac:dyDescent="0.25">
      <c r="A32" s="41" t="s">
        <v>331</v>
      </c>
      <c r="B32" s="20" t="s">
        <v>3258</v>
      </c>
      <c r="C32" s="17" t="s">
        <v>330</v>
      </c>
    </row>
    <row r="33" spans="1:3" ht="15.75" customHeight="1" x14ac:dyDescent="0.25">
      <c r="A33" s="41" t="s">
        <v>328</v>
      </c>
      <c r="B33" s="20" t="s">
        <v>3259</v>
      </c>
      <c r="C33" s="17" t="s">
        <v>327</v>
      </c>
    </row>
    <row r="34" spans="1:3" ht="15.75" customHeight="1" x14ac:dyDescent="0.25">
      <c r="A34" s="41" t="s">
        <v>337</v>
      </c>
      <c r="B34" s="20" t="s">
        <v>3260</v>
      </c>
      <c r="C34" s="17" t="s">
        <v>336</v>
      </c>
    </row>
    <row r="35" spans="1:3" ht="15.75" customHeight="1" x14ac:dyDescent="0.25">
      <c r="A35" s="41" t="s">
        <v>290</v>
      </c>
      <c r="B35" s="20" t="s">
        <v>3261</v>
      </c>
      <c r="C35" s="17" t="s">
        <v>289</v>
      </c>
    </row>
    <row r="36" spans="1:3" ht="15.75" customHeight="1" x14ac:dyDescent="0.25">
      <c r="A36" s="41" t="s">
        <v>109</v>
      </c>
      <c r="B36" s="20" t="s">
        <v>3262</v>
      </c>
      <c r="C36" s="17" t="s">
        <v>3263</v>
      </c>
    </row>
    <row r="37" spans="1:3" ht="15.75" customHeight="1" x14ac:dyDescent="0.25">
      <c r="A37" s="41" t="s">
        <v>163</v>
      </c>
      <c r="B37" s="20" t="s">
        <v>3264</v>
      </c>
      <c r="C37" s="17" t="s">
        <v>162</v>
      </c>
    </row>
    <row r="38" spans="1:3" ht="15.75" customHeight="1" x14ac:dyDescent="0.25">
      <c r="A38" s="41" t="s">
        <v>189</v>
      </c>
      <c r="B38" s="20" t="s">
        <v>3265</v>
      </c>
      <c r="C38" s="17" t="s">
        <v>187</v>
      </c>
    </row>
    <row r="39" spans="1:3" ht="15.75" customHeight="1" x14ac:dyDescent="0.25">
      <c r="A39" s="41" t="s">
        <v>375</v>
      </c>
      <c r="B39" s="17" t="s">
        <v>3266</v>
      </c>
      <c r="C39" s="17" t="s">
        <v>373</v>
      </c>
    </row>
    <row r="40" spans="1:3" ht="15.75" customHeight="1" x14ac:dyDescent="0.25">
      <c r="A40" s="41" t="s">
        <v>104</v>
      </c>
      <c r="B40" s="20" t="s">
        <v>3267</v>
      </c>
      <c r="C40" s="17" t="s">
        <v>103</v>
      </c>
    </row>
    <row r="41" spans="1:3" ht="15.75" customHeight="1" x14ac:dyDescent="0.25">
      <c r="A41" s="41" t="s">
        <v>101</v>
      </c>
      <c r="B41" s="20" t="s">
        <v>3268</v>
      </c>
      <c r="C41" s="17" t="s">
        <v>100</v>
      </c>
    </row>
    <row r="42" spans="1:3" ht="15.75" customHeight="1" x14ac:dyDescent="0.25">
      <c r="A42" s="41" t="s">
        <v>130</v>
      </c>
      <c r="B42" s="20" t="s">
        <v>3269</v>
      </c>
      <c r="C42" s="17" t="s">
        <v>3270</v>
      </c>
    </row>
    <row r="43" spans="1:3" ht="15.75" customHeight="1" x14ac:dyDescent="0.25">
      <c r="A43" s="41" t="s">
        <v>127</v>
      </c>
      <c r="B43" s="20" t="s">
        <v>3271</v>
      </c>
      <c r="C43" s="17" t="s">
        <v>126</v>
      </c>
    </row>
    <row r="44" spans="1:3" ht="15.75" customHeight="1" x14ac:dyDescent="0.25">
      <c r="A44" s="41" t="s">
        <v>347</v>
      </c>
      <c r="B44" s="20" t="s">
        <v>3272</v>
      </c>
      <c r="C44" s="17" t="s">
        <v>345</v>
      </c>
    </row>
    <row r="45" spans="1:3" ht="15.75" customHeight="1" x14ac:dyDescent="0.25">
      <c r="A45" s="41" t="s">
        <v>343</v>
      </c>
      <c r="B45" s="17" t="s">
        <v>3273</v>
      </c>
      <c r="C45" s="17" t="s">
        <v>341</v>
      </c>
    </row>
    <row r="46" spans="1:3" ht="15.75" customHeight="1" x14ac:dyDescent="0.25">
      <c r="A46" s="41" t="s">
        <v>72</v>
      </c>
      <c r="B46" s="20" t="s">
        <v>3274</v>
      </c>
      <c r="C46" s="17" t="s">
        <v>70</v>
      </c>
    </row>
    <row r="47" spans="1:3" ht="15.75" customHeight="1" x14ac:dyDescent="0.25">
      <c r="A47" s="41" t="s">
        <v>52</v>
      </c>
      <c r="B47" s="20" t="s">
        <v>3275</v>
      </c>
      <c r="C47" s="17" t="s">
        <v>50</v>
      </c>
    </row>
    <row r="48" spans="1:3" ht="15.75" customHeight="1" x14ac:dyDescent="0.25">
      <c r="A48" s="41" t="s">
        <v>81</v>
      </c>
      <c r="B48" s="75" t="s">
        <v>3276</v>
      </c>
      <c r="C48" s="17" t="s">
        <v>519</v>
      </c>
    </row>
    <row r="49" spans="1:3" ht="15.75" customHeight="1" x14ac:dyDescent="0.25">
      <c r="A49" s="41" t="s">
        <v>401</v>
      </c>
      <c r="B49" s="20" t="s">
        <v>3277</v>
      </c>
      <c r="C49" s="17" t="s">
        <v>400</v>
      </c>
    </row>
    <row r="50" spans="1:3" ht="15.75" customHeight="1" x14ac:dyDescent="0.25">
      <c r="A50" s="41" t="s">
        <v>404</v>
      </c>
      <c r="B50" s="20" t="s">
        <v>3278</v>
      </c>
      <c r="C50" s="17" t="s">
        <v>3279</v>
      </c>
    </row>
    <row r="51" spans="1:3" ht="15.75" customHeight="1" x14ac:dyDescent="0.25">
      <c r="A51" s="41" t="s">
        <v>407</v>
      </c>
      <c r="B51" s="20" t="s">
        <v>3280</v>
      </c>
      <c r="C51" s="17" t="s">
        <v>3281</v>
      </c>
    </row>
    <row r="52" spans="1:3" ht="15.75" customHeight="1" x14ac:dyDescent="0.25">
      <c r="A52" s="41" t="s">
        <v>410</v>
      </c>
      <c r="B52" s="20" t="s">
        <v>3282</v>
      </c>
      <c r="C52" s="17" t="s">
        <v>3283</v>
      </c>
    </row>
    <row r="53" spans="1:3" ht="15.75" customHeight="1" x14ac:dyDescent="0.25">
      <c r="A53" s="41" t="s">
        <v>264</v>
      </c>
      <c r="B53" s="20" t="s">
        <v>3284</v>
      </c>
      <c r="C53" s="17" t="s">
        <v>263</v>
      </c>
    </row>
    <row r="54" spans="1:3" ht="15.75" customHeight="1" x14ac:dyDescent="0.25">
      <c r="A54" s="69" t="s">
        <v>218</v>
      </c>
      <c r="B54" s="20" t="s">
        <v>3285</v>
      </c>
      <c r="C54" s="17" t="s">
        <v>216</v>
      </c>
    </row>
    <row r="55" spans="1:3" ht="15.75" customHeight="1" x14ac:dyDescent="0.25">
      <c r="A55" s="41" t="s">
        <v>151</v>
      </c>
      <c r="B55" s="20" t="s">
        <v>3286</v>
      </c>
      <c r="C55" s="17" t="s">
        <v>3287</v>
      </c>
    </row>
    <row r="56" spans="1:3" ht="15.75" customHeight="1" x14ac:dyDescent="0.25">
      <c r="A56" s="41" t="s">
        <v>388</v>
      </c>
      <c r="B56" s="17" t="s">
        <v>3288</v>
      </c>
      <c r="C56" s="17" t="s">
        <v>386</v>
      </c>
    </row>
    <row r="57" spans="1:3" ht="15.75" customHeight="1" x14ac:dyDescent="0.25">
      <c r="A57" s="41" t="s">
        <v>392</v>
      </c>
      <c r="B57" s="17" t="s">
        <v>3289</v>
      </c>
      <c r="C57" s="17" t="s">
        <v>390</v>
      </c>
    </row>
    <row r="58" spans="1:3" ht="15.75" customHeight="1" x14ac:dyDescent="0.25">
      <c r="A58" s="41" t="s">
        <v>395</v>
      </c>
      <c r="B58" s="17" t="s">
        <v>3290</v>
      </c>
      <c r="C58" s="17" t="s">
        <v>394</v>
      </c>
    </row>
    <row r="59" spans="1:3" ht="15.75" customHeight="1" x14ac:dyDescent="0.25">
      <c r="A59" s="41" t="s">
        <v>356</v>
      </c>
      <c r="B59" s="20" t="s">
        <v>3291</v>
      </c>
      <c r="C59" s="17" t="s">
        <v>354</v>
      </c>
    </row>
    <row r="60" spans="1:3" ht="15.75" customHeight="1" x14ac:dyDescent="0.25">
      <c r="A60" s="41" t="s">
        <v>494</v>
      </c>
      <c r="B60" s="20" t="s">
        <v>3292</v>
      </c>
      <c r="C60" s="17" t="s">
        <v>492</v>
      </c>
    </row>
    <row r="61" spans="1:3" ht="15.75" customHeight="1" x14ac:dyDescent="0.25">
      <c r="A61" s="41" t="s">
        <v>287</v>
      </c>
      <c r="B61" s="20" t="s">
        <v>3293</v>
      </c>
      <c r="C61" s="17" t="s">
        <v>286</v>
      </c>
    </row>
    <row r="62" spans="1:3" ht="15.75" customHeight="1" x14ac:dyDescent="0.25">
      <c r="A62" s="41" t="s">
        <v>278</v>
      </c>
      <c r="B62" s="20" t="s">
        <v>3294</v>
      </c>
      <c r="C62" s="17" t="s">
        <v>277</v>
      </c>
    </row>
    <row r="63" spans="1:3" ht="15.75" customHeight="1" x14ac:dyDescent="0.25">
      <c r="A63" s="41" t="s">
        <v>281</v>
      </c>
      <c r="B63" s="20" t="s">
        <v>3295</v>
      </c>
      <c r="C63" s="17" t="s">
        <v>280</v>
      </c>
    </row>
    <row r="64" spans="1:3" ht="15.75" customHeight="1" x14ac:dyDescent="0.25">
      <c r="A64" s="41" t="s">
        <v>201</v>
      </c>
      <c r="B64" s="20" t="s">
        <v>3296</v>
      </c>
      <c r="C64" s="17" t="s">
        <v>199</v>
      </c>
    </row>
    <row r="65" spans="1:4" ht="15.75" customHeight="1" x14ac:dyDescent="0.25">
      <c r="A65" s="41" t="s">
        <v>186</v>
      </c>
      <c r="B65" s="20" t="s">
        <v>3297</v>
      </c>
      <c r="C65" s="17" t="s">
        <v>185</v>
      </c>
    </row>
    <row r="66" spans="1:4" ht="15.75" customHeight="1" x14ac:dyDescent="0.25">
      <c r="A66" s="41" t="s">
        <v>465</v>
      </c>
      <c r="B66" s="17" t="s">
        <v>3298</v>
      </c>
      <c r="C66" s="17" t="s">
        <v>463</v>
      </c>
    </row>
    <row r="67" spans="1:4" ht="15.75" customHeight="1" x14ac:dyDescent="0.25">
      <c r="A67" s="41" t="s">
        <v>379</v>
      </c>
      <c r="B67" s="20" t="s">
        <v>3299</v>
      </c>
      <c r="C67" s="17" t="s">
        <v>377</v>
      </c>
    </row>
    <row r="68" spans="1:4" ht="15.75" customHeight="1" x14ac:dyDescent="0.25">
      <c r="A68" s="41" t="s">
        <v>213</v>
      </c>
      <c r="B68" s="20" t="s">
        <v>3300</v>
      </c>
      <c r="C68" s="17" t="s">
        <v>211</v>
      </c>
    </row>
    <row r="69" spans="1:4" ht="15.75" customHeight="1" x14ac:dyDescent="0.25">
      <c r="A69" s="41" t="s">
        <v>154</v>
      </c>
      <c r="B69" s="20" t="s">
        <v>3301</v>
      </c>
      <c r="C69" s="17" t="s">
        <v>153</v>
      </c>
    </row>
    <row r="70" spans="1:4" ht="15.75" customHeight="1" x14ac:dyDescent="0.25">
      <c r="A70" s="41" t="s">
        <v>182</v>
      </c>
      <c r="B70" s="20" t="s">
        <v>3302</v>
      </c>
      <c r="C70" s="17" t="s">
        <v>3303</v>
      </c>
    </row>
    <row r="71" spans="1:4" ht="15.75" customHeight="1" x14ac:dyDescent="0.25">
      <c r="A71" s="41" t="s">
        <v>167</v>
      </c>
      <c r="B71" s="20" t="s">
        <v>3304</v>
      </c>
      <c r="C71" s="17" t="s">
        <v>166</v>
      </c>
    </row>
    <row r="72" spans="1:4" ht="15.75" customHeight="1" x14ac:dyDescent="0.25">
      <c r="A72" s="41" t="s">
        <v>170</v>
      </c>
      <c r="B72" s="20" t="s">
        <v>3305</v>
      </c>
      <c r="C72" s="17" t="s">
        <v>169</v>
      </c>
    </row>
    <row r="73" spans="1:4" ht="15.75" customHeight="1" x14ac:dyDescent="0.25">
      <c r="A73" s="42" t="s">
        <v>147</v>
      </c>
      <c r="B73" s="20" t="s">
        <v>3306</v>
      </c>
      <c r="C73" s="17" t="s">
        <v>3307</v>
      </c>
    </row>
    <row r="74" spans="1:4" ht="15.75" customHeight="1" x14ac:dyDescent="0.25">
      <c r="A74" s="41" t="s">
        <v>3308</v>
      </c>
      <c r="B74" s="20" t="s">
        <v>3309</v>
      </c>
      <c r="C74" s="17" t="s">
        <v>3310</v>
      </c>
      <c r="D74" s="13" t="s">
        <v>3311</v>
      </c>
    </row>
    <row r="75" spans="1:4" ht="15.75" customHeight="1" x14ac:dyDescent="0.25">
      <c r="A75" s="41" t="s">
        <v>383</v>
      </c>
      <c r="B75" s="20" t="s">
        <v>3312</v>
      </c>
      <c r="C75" s="17" t="s">
        <v>381</v>
      </c>
    </row>
    <row r="76" spans="1:4" ht="15.75" customHeight="1" x14ac:dyDescent="0.25">
      <c r="A76" s="41" t="s">
        <v>428</v>
      </c>
      <c r="B76" s="17" t="s">
        <v>3313</v>
      </c>
      <c r="C76" s="17" t="s">
        <v>427</v>
      </c>
    </row>
    <row r="77" spans="1:4" ht="15.75" customHeight="1" x14ac:dyDescent="0.25">
      <c r="A77" s="41" t="s">
        <v>312</v>
      </c>
      <c r="B77" s="20" t="s">
        <v>3314</v>
      </c>
      <c r="C77" s="17" t="s">
        <v>311</v>
      </c>
    </row>
    <row r="78" spans="1:4" ht="15.75" customHeight="1" x14ac:dyDescent="0.25">
      <c r="A78" s="41" t="s">
        <v>159</v>
      </c>
      <c r="B78" s="20" t="s">
        <v>3315</v>
      </c>
      <c r="C78" s="17" t="s">
        <v>3316</v>
      </c>
    </row>
    <row r="79" spans="1:4" ht="15.75" customHeight="1" x14ac:dyDescent="0.25">
      <c r="A79" s="41" t="s">
        <v>510</v>
      </c>
      <c r="B79" s="17" t="s">
        <v>3317</v>
      </c>
      <c r="C79" s="17" t="s">
        <v>3318</v>
      </c>
    </row>
    <row r="80" spans="1:4" ht="15.75" customHeight="1" x14ac:dyDescent="0.25">
      <c r="A80" s="41" t="s">
        <v>117</v>
      </c>
      <c r="B80" s="20" t="s">
        <v>3319</v>
      </c>
      <c r="C80" s="17" t="s">
        <v>115</v>
      </c>
    </row>
    <row r="81" spans="1:3" ht="15.75" customHeight="1" x14ac:dyDescent="0.25">
      <c r="A81" s="41" t="s">
        <v>232</v>
      </c>
      <c r="B81" s="20" t="s">
        <v>3320</v>
      </c>
      <c r="C81" s="17" t="s">
        <v>231</v>
      </c>
    </row>
    <row r="82" spans="1:3" ht="15.75" customHeight="1" x14ac:dyDescent="0.25">
      <c r="A82" s="41" t="s">
        <v>243</v>
      </c>
      <c r="B82" s="20" t="s">
        <v>3321</v>
      </c>
      <c r="C82" s="17" t="s">
        <v>242</v>
      </c>
    </row>
    <row r="83" spans="1:3" ht="15.75" customHeight="1" x14ac:dyDescent="0.25">
      <c r="A83" s="41" t="s">
        <v>240</v>
      </c>
      <c r="B83" s="17" t="s">
        <v>3322</v>
      </c>
      <c r="C83" s="17" t="s">
        <v>239</v>
      </c>
    </row>
    <row r="84" spans="1:3" ht="15.75" customHeight="1" x14ac:dyDescent="0.25">
      <c r="A84" s="41" t="s">
        <v>253</v>
      </c>
      <c r="B84" s="19" t="s">
        <v>3323</v>
      </c>
      <c r="C84" s="17" t="s">
        <v>252</v>
      </c>
    </row>
    <row r="85" spans="1:3" ht="15.75" customHeight="1" x14ac:dyDescent="0.25">
      <c r="A85" s="41" t="s">
        <v>257</v>
      </c>
      <c r="B85" s="20" t="s">
        <v>3324</v>
      </c>
      <c r="C85" s="17" t="s">
        <v>256</v>
      </c>
    </row>
    <row r="86" spans="1:3" ht="15.75" customHeight="1" x14ac:dyDescent="0.25">
      <c r="A86" s="41" t="s">
        <v>261</v>
      </c>
      <c r="B86" s="20" t="s">
        <v>3325</v>
      </c>
      <c r="C86" s="17" t="s">
        <v>259</v>
      </c>
    </row>
    <row r="87" spans="1:3" ht="15.75" customHeight="1" x14ac:dyDescent="0.25">
      <c r="A87" s="41" t="s">
        <v>448</v>
      </c>
      <c r="B87" s="73" t="s">
        <v>3326</v>
      </c>
      <c r="C87" s="17" t="s">
        <v>446</v>
      </c>
    </row>
    <row r="88" spans="1:3" ht="15.75" customHeight="1" x14ac:dyDescent="0.25">
      <c r="A88" s="41" t="s">
        <v>229</v>
      </c>
      <c r="B88" s="20" t="s">
        <v>3327</v>
      </c>
      <c r="C88" s="17" t="s">
        <v>228</v>
      </c>
    </row>
    <row r="89" spans="1:3" ht="15.75" customHeight="1" x14ac:dyDescent="0.25">
      <c r="A89" s="41" t="s">
        <v>437</v>
      </c>
      <c r="B89" s="73" t="s">
        <v>3328</v>
      </c>
      <c r="C89" s="17" t="s">
        <v>436</v>
      </c>
    </row>
    <row r="90" spans="1:3" ht="15.75" customHeight="1" x14ac:dyDescent="0.25">
      <c r="A90" s="41" t="s">
        <v>334</v>
      </c>
      <c r="B90" s="20" t="s">
        <v>3329</v>
      </c>
      <c r="C90" s="17" t="s">
        <v>333</v>
      </c>
    </row>
    <row r="91" spans="1:3" ht="15.75" customHeight="1" x14ac:dyDescent="0.25">
      <c r="A91" s="41" t="s">
        <v>236</v>
      </c>
      <c r="B91" s="17" t="s">
        <v>3330</v>
      </c>
      <c r="C91" s="17" t="s">
        <v>234</v>
      </c>
    </row>
    <row r="92" spans="1:3" ht="15.75" customHeight="1" x14ac:dyDescent="0.25">
      <c r="A92" s="41" t="s">
        <v>250</v>
      </c>
      <c r="B92" s="20" t="s">
        <v>3331</v>
      </c>
      <c r="C92" s="17" t="s">
        <v>249</v>
      </c>
    </row>
    <row r="93" spans="1:3" ht="15.75" customHeight="1" x14ac:dyDescent="0.25">
      <c r="A93" s="41" t="s">
        <v>398</v>
      </c>
      <c r="B93" s="20" t="s">
        <v>3332</v>
      </c>
      <c r="C93" s="17" t="s">
        <v>397</v>
      </c>
    </row>
    <row r="94" spans="1:3" ht="15.75" customHeight="1" x14ac:dyDescent="0.25">
      <c r="A94" s="41" t="s">
        <v>309</v>
      </c>
      <c r="B94" s="20" t="s">
        <v>3333</v>
      </c>
      <c r="C94" s="17" t="s">
        <v>308</v>
      </c>
    </row>
    <row r="95" spans="1:3" ht="15.75" customHeight="1" x14ac:dyDescent="0.25">
      <c r="A95" s="41" t="s">
        <v>247</v>
      </c>
      <c r="B95" s="20" t="s">
        <v>3334</v>
      </c>
      <c r="C95" s="17" t="s">
        <v>538</v>
      </c>
    </row>
    <row r="96" spans="1:3" ht="15.75" customHeight="1" x14ac:dyDescent="0.25">
      <c r="A96" s="41" t="s">
        <v>120</v>
      </c>
      <c r="B96" s="20" t="s">
        <v>3335</v>
      </c>
      <c r="C96" s="17" t="s">
        <v>3336</v>
      </c>
    </row>
    <row r="97" spans="1:4" ht="15.75" customHeight="1" x14ac:dyDescent="0.25">
      <c r="A97" s="41"/>
      <c r="B97" s="20" t="s">
        <v>3337</v>
      </c>
      <c r="C97" s="113"/>
    </row>
    <row r="98" spans="1:4" ht="15.75" customHeight="1" x14ac:dyDescent="0.25">
      <c r="A98" s="41"/>
      <c r="B98" s="20" t="s">
        <v>3338</v>
      </c>
      <c r="C98" s="113"/>
    </row>
    <row r="99" spans="1:4" ht="15.75" customHeight="1" x14ac:dyDescent="0.25">
      <c r="A99" s="41"/>
      <c r="B99" s="20" t="s">
        <v>3339</v>
      </c>
      <c r="C99" s="113"/>
    </row>
    <row r="100" spans="1:4" ht="15.75" customHeight="1" x14ac:dyDescent="0.25">
      <c r="A100" s="41" t="s">
        <v>268</v>
      </c>
      <c r="B100" s="20" t="s">
        <v>3340</v>
      </c>
      <c r="C100" s="17" t="s">
        <v>266</v>
      </c>
    </row>
    <row r="101" spans="1:4" ht="15.75" customHeight="1" x14ac:dyDescent="0.25">
      <c r="A101" s="41" t="s">
        <v>271</v>
      </c>
      <c r="B101" s="20" t="s">
        <v>3341</v>
      </c>
      <c r="C101" s="17" t="s">
        <v>270</v>
      </c>
    </row>
    <row r="102" spans="1:4" ht="15.75" customHeight="1" x14ac:dyDescent="0.25">
      <c r="A102" s="41" t="s">
        <v>301</v>
      </c>
      <c r="B102" s="20" t="s">
        <v>3342</v>
      </c>
      <c r="C102" s="17" t="s">
        <v>300</v>
      </c>
    </row>
    <row r="103" spans="1:4" ht="15.75" customHeight="1" x14ac:dyDescent="0.25">
      <c r="A103" s="41" t="s">
        <v>293</v>
      </c>
      <c r="B103" s="20" t="s">
        <v>3343</v>
      </c>
      <c r="C103" s="17" t="s">
        <v>292</v>
      </c>
    </row>
    <row r="104" spans="1:4" ht="15.75" customHeight="1" x14ac:dyDescent="0.25">
      <c r="A104" s="66" t="s">
        <v>3344</v>
      </c>
      <c r="B104" s="20" t="s">
        <v>3345</v>
      </c>
      <c r="C104" s="17" t="s">
        <v>3346</v>
      </c>
    </row>
    <row r="105" spans="1:4" ht="15.75" customHeight="1" x14ac:dyDescent="0.25">
      <c r="A105" s="41" t="s">
        <v>3428</v>
      </c>
      <c r="B105" s="20" t="s">
        <v>3581</v>
      </c>
      <c r="C105" s="17" t="s">
        <v>3582</v>
      </c>
      <c r="D105" s="204"/>
    </row>
    <row r="106" spans="1:4" ht="15.75" customHeight="1" x14ac:dyDescent="0.25">
      <c r="A106" s="41" t="s">
        <v>3583</v>
      </c>
      <c r="B106" s="20" t="s">
        <v>3584</v>
      </c>
      <c r="C106" s="17" t="s">
        <v>3436</v>
      </c>
      <c r="D106" s="204"/>
    </row>
    <row r="107" spans="1:4" ht="15.75" customHeight="1" x14ac:dyDescent="0.25">
      <c r="A107" s="41" t="s">
        <v>3438</v>
      </c>
      <c r="B107" s="20" t="s">
        <v>3585</v>
      </c>
      <c r="C107" s="17" t="s">
        <v>3437</v>
      </c>
      <c r="D107" s="204"/>
    </row>
    <row r="108" spans="1:4" ht="15.75" customHeight="1" x14ac:dyDescent="0.25">
      <c r="A108" s="41" t="s">
        <v>3425</v>
      </c>
      <c r="B108" s="20" t="s">
        <v>3586</v>
      </c>
      <c r="C108" s="17" t="s">
        <v>3424</v>
      </c>
      <c r="D108" s="204"/>
    </row>
    <row r="109" spans="1:4" ht="15.75" customHeight="1" x14ac:dyDescent="0.25">
      <c r="A109" s="41" t="s">
        <v>3432</v>
      </c>
      <c r="B109" s="20" t="s">
        <v>3587</v>
      </c>
      <c r="C109" s="17" t="s">
        <v>3588</v>
      </c>
      <c r="D109" s="204"/>
    </row>
    <row r="110" spans="1:4" ht="15.75" customHeight="1" x14ac:dyDescent="0.25">
      <c r="A110" s="41" t="s">
        <v>3433</v>
      </c>
      <c r="B110" s="20" t="s">
        <v>3589</v>
      </c>
      <c r="C110" s="17" t="s">
        <v>3590</v>
      </c>
      <c r="D110" s="204"/>
    </row>
    <row r="111" spans="1:4" ht="15.75" customHeight="1" x14ac:dyDescent="0.25">
      <c r="A111" s="41" t="s">
        <v>3612</v>
      </c>
      <c r="B111" s="20" t="s">
        <v>3648</v>
      </c>
      <c r="C111" s="20" t="s">
        <v>3633</v>
      </c>
      <c r="D111" s="204"/>
    </row>
    <row r="112" spans="1:4" ht="15.75" customHeight="1" x14ac:dyDescent="0.25">
      <c r="A112" s="41" t="s">
        <v>3617</v>
      </c>
      <c r="B112" s="20" t="s">
        <v>3649</v>
      </c>
      <c r="C112" s="20" t="s">
        <v>3636</v>
      </c>
      <c r="D112" s="204"/>
    </row>
    <row r="113" spans="1:3" ht="15.75" customHeight="1" x14ac:dyDescent="0.35">
      <c r="A113" s="56"/>
      <c r="B113" s="76"/>
      <c r="C113" s="20"/>
    </row>
    <row r="114" spans="1:3" ht="15.75" customHeight="1" x14ac:dyDescent="0.25">
      <c r="A114" s="56"/>
      <c r="B114" s="71"/>
      <c r="C114" s="20"/>
    </row>
    <row r="115" spans="1:3" ht="15.75" customHeight="1" x14ac:dyDescent="0.35">
      <c r="A115" s="56"/>
      <c r="B115" s="71"/>
      <c r="C115" s="77"/>
    </row>
    <row r="116" spans="1:3" ht="15.75" customHeight="1" x14ac:dyDescent="0.35">
      <c r="A116" s="56"/>
      <c r="B116" s="76"/>
      <c r="C116" s="20"/>
    </row>
    <row r="117" spans="1:3" ht="15.75" customHeight="1" x14ac:dyDescent="0.25">
      <c r="A117" s="56"/>
      <c r="B117" s="71"/>
      <c r="C117" s="20"/>
    </row>
    <row r="118" spans="1:3" ht="15.75" customHeight="1" x14ac:dyDescent="0.25">
      <c r="A118" s="56"/>
      <c r="B118" s="71"/>
      <c r="C118" s="19"/>
    </row>
    <row r="119" spans="1:3" ht="15.75" customHeight="1" x14ac:dyDescent="0.35">
      <c r="A119" s="56"/>
      <c r="B119" s="76"/>
      <c r="C119" s="20"/>
    </row>
    <row r="120" spans="1:3" ht="15.75" customHeight="1" x14ac:dyDescent="0.25">
      <c r="A120" s="56"/>
      <c r="B120" s="71"/>
      <c r="C120" s="19"/>
    </row>
    <row r="121" spans="1:3" ht="15.75" customHeight="1" x14ac:dyDescent="0.25">
      <c r="A121" s="56"/>
      <c r="B121" s="71"/>
      <c r="C121" s="17"/>
    </row>
    <row r="122" spans="1:3" ht="15.75" customHeight="1" x14ac:dyDescent="0.35">
      <c r="A122" s="56"/>
      <c r="B122" s="77"/>
      <c r="C122" s="19"/>
    </row>
    <row r="123" spans="1:3" ht="15.75" customHeight="1" x14ac:dyDescent="0.25">
      <c r="A123" s="56"/>
      <c r="B123" s="71"/>
    </row>
    <row r="124" spans="1:3" ht="15.75" customHeight="1" x14ac:dyDescent="0.25">
      <c r="A124" s="56"/>
      <c r="B124" s="71"/>
    </row>
    <row r="125" spans="1:3" ht="15.75" customHeight="1" x14ac:dyDescent="0.35">
      <c r="B125" s="77"/>
    </row>
    <row r="126" spans="1:3" ht="15.75" customHeight="1" x14ac:dyDescent="0.25">
      <c r="A126" s="56"/>
      <c r="B126" s="71"/>
    </row>
    <row r="127" spans="1:3" ht="15.75" customHeight="1" x14ac:dyDescent="0.25">
      <c r="A127" s="56"/>
      <c r="B127" s="71"/>
    </row>
    <row r="128" spans="1:3" ht="15.75" customHeight="1" x14ac:dyDescent="0.35">
      <c r="B128" s="77"/>
    </row>
    <row r="129" spans="1:3" ht="15.75" customHeight="1" x14ac:dyDescent="0.25">
      <c r="A129" s="56"/>
      <c r="B129" s="71"/>
    </row>
    <row r="130" spans="1:3" ht="15.75" customHeight="1" x14ac:dyDescent="0.25">
      <c r="A130" s="56"/>
      <c r="B130" s="71"/>
      <c r="C130" s="19"/>
    </row>
    <row r="131" spans="1:3" ht="15.75" customHeight="1" x14ac:dyDescent="0.25">
      <c r="A131" s="56"/>
      <c r="B131" s="71"/>
      <c r="C131" s="73"/>
    </row>
    <row r="132" spans="1:3" ht="15.75" customHeight="1" x14ac:dyDescent="0.25">
      <c r="A132" s="56"/>
      <c r="B132" s="71"/>
      <c r="C132" s="73"/>
    </row>
    <row r="133" spans="1:3" ht="15.75" customHeight="1" x14ac:dyDescent="0.25">
      <c r="A133" s="56"/>
      <c r="B133" s="71"/>
      <c r="C133" s="19"/>
    </row>
    <row r="134" spans="1:3" ht="15.75" customHeight="1" x14ac:dyDescent="0.25">
      <c r="A134" s="56"/>
      <c r="B134" s="71"/>
      <c r="C134"/>
    </row>
    <row r="135" spans="1:3" ht="15.75" customHeight="1" x14ac:dyDescent="0.25">
      <c r="A135" s="56"/>
      <c r="B135" s="41"/>
      <c r="C135" s="17"/>
    </row>
    <row r="136" spans="1:3" ht="15.75" customHeight="1" x14ac:dyDescent="0.35">
      <c r="B136" s="77"/>
      <c r="C136" s="20"/>
    </row>
    <row r="137" spans="1:3" ht="15.75" customHeight="1" x14ac:dyDescent="0.25">
      <c r="A137" s="56"/>
      <c r="B137" s="41"/>
      <c r="C137" s="17"/>
    </row>
    <row r="138" spans="1:3" ht="15.75" customHeight="1" x14ac:dyDescent="0.25">
      <c r="A138" s="56"/>
      <c r="B138" s="71"/>
      <c r="C138" s="20"/>
    </row>
    <row r="139" spans="1:3" ht="15.75" customHeight="1" x14ac:dyDescent="0.25">
      <c r="A139" s="56"/>
      <c r="B139" s="71"/>
      <c r="C139" s="17"/>
    </row>
    <row r="140" spans="1:3" ht="15.75" customHeight="1" x14ac:dyDescent="0.25">
      <c r="A140" s="56"/>
      <c r="B140" s="71"/>
      <c r="C140" s="20"/>
    </row>
    <row r="141" spans="1:3" ht="15.75" customHeight="1" x14ac:dyDescent="0.35">
      <c r="A141" s="56"/>
      <c r="B141" s="71"/>
      <c r="C141" s="77"/>
    </row>
    <row r="142" spans="1:3" ht="15.75" customHeight="1" x14ac:dyDescent="0.35">
      <c r="B142" s="77"/>
      <c r="C142" s="20"/>
    </row>
    <row r="143" spans="1:3" ht="15.75" customHeight="1" x14ac:dyDescent="0.25">
      <c r="A143" s="56"/>
      <c r="B143" s="71"/>
      <c r="C143" s="17"/>
    </row>
    <row r="144" spans="1:3" ht="15.75" customHeight="1" x14ac:dyDescent="0.25">
      <c r="A144" s="56"/>
      <c r="B144" s="71"/>
      <c r="C144" s="17"/>
    </row>
    <row r="145" spans="1:3" ht="15.75" customHeight="1" x14ac:dyDescent="0.35">
      <c r="A145" s="41"/>
      <c r="B145" s="77"/>
      <c r="C145" s="17"/>
    </row>
    <row r="146" spans="1:3" ht="15.75" customHeight="1" x14ac:dyDescent="0.25">
      <c r="A146" s="56"/>
      <c r="B146" s="71"/>
      <c r="C146" s="17"/>
    </row>
    <row r="147" spans="1:3" ht="15.75" customHeight="1" x14ac:dyDescent="0.25">
      <c r="A147" s="56"/>
      <c r="B147" s="71"/>
      <c r="C147" s="20"/>
    </row>
    <row r="148" spans="1:3" ht="15.75" customHeight="1" x14ac:dyDescent="0.35">
      <c r="A148" s="41"/>
      <c r="B148" s="77"/>
      <c r="C148" s="20"/>
    </row>
    <row r="149" spans="1:3" ht="15.75" customHeight="1" x14ac:dyDescent="0.25">
      <c r="A149" s="56"/>
      <c r="B149" s="71"/>
      <c r="C149" s="17"/>
    </row>
    <row r="150" spans="1:3" ht="15.75" customHeight="1" x14ac:dyDescent="0.25">
      <c r="A150" s="56"/>
      <c r="B150" s="71"/>
      <c r="C150" s="17"/>
    </row>
    <row r="151" spans="1:3" ht="15.75" customHeight="1" x14ac:dyDescent="0.25">
      <c r="A151" s="56"/>
      <c r="B151" s="71"/>
      <c r="C151" s="20"/>
    </row>
    <row r="152" spans="1:3" ht="15.75" customHeight="1" x14ac:dyDescent="0.35">
      <c r="A152" s="56"/>
      <c r="B152" s="71"/>
      <c r="C152" s="77"/>
    </row>
    <row r="153" spans="1:3" ht="15.75" customHeight="1" x14ac:dyDescent="0.35">
      <c r="A153" s="50"/>
      <c r="B153" s="77"/>
      <c r="C153" s="20"/>
    </row>
    <row r="154" spans="1:3" ht="15.75" customHeight="1" x14ac:dyDescent="0.25">
      <c r="A154" s="41"/>
      <c r="B154" s="8"/>
      <c r="C154" s="17"/>
    </row>
    <row r="155" spans="1:3" ht="15.75" customHeight="1" x14ac:dyDescent="0.25">
      <c r="A155" s="41"/>
      <c r="B155" s="8"/>
      <c r="C155" s="17"/>
    </row>
    <row r="156" spans="1:3" ht="15.75" customHeight="1" x14ac:dyDescent="0.25">
      <c r="A156" s="41"/>
      <c r="B156" s="20"/>
      <c r="C156" s="17"/>
    </row>
    <row r="157" spans="1:3" ht="15.75" customHeight="1" x14ac:dyDescent="0.25">
      <c r="A157" s="41"/>
      <c r="B157" s="20"/>
      <c r="C157" s="20"/>
    </row>
    <row r="158" spans="1:3" ht="15.75" customHeight="1" x14ac:dyDescent="0.35">
      <c r="A158" s="41"/>
      <c r="B158" s="8"/>
      <c r="C158" s="77"/>
    </row>
    <row r="159" spans="1:3" ht="15.75" customHeight="1" x14ac:dyDescent="0.25">
      <c r="A159" s="41"/>
      <c r="B159" s="8"/>
      <c r="C159" s="20"/>
    </row>
    <row r="160" spans="1:3" ht="15.75" customHeight="1" x14ac:dyDescent="0.25">
      <c r="A160" s="56"/>
      <c r="B160"/>
      <c r="C160" s="20"/>
    </row>
    <row r="161" spans="1:3" ht="15.75" customHeight="1" x14ac:dyDescent="0.25">
      <c r="A161" s="56"/>
      <c r="B161" s="71"/>
      <c r="C161" s="20"/>
    </row>
    <row r="162" spans="1:3" ht="15.75" customHeight="1" x14ac:dyDescent="0.25">
      <c r="A162" s="56"/>
      <c r="B162" s="71"/>
      <c r="C162" s="20"/>
    </row>
    <row r="163" spans="1:3" ht="15.75" customHeight="1" x14ac:dyDescent="0.35">
      <c r="A163" s="41"/>
      <c r="B163" s="77"/>
      <c r="C163" s="20"/>
    </row>
    <row r="164" spans="1:3" ht="15.75" customHeight="1" x14ac:dyDescent="0.25">
      <c r="A164" s="56"/>
      <c r="B164" s="71"/>
      <c r="C164" s="17"/>
    </row>
    <row r="165" spans="1:3" ht="15.75" customHeight="1" x14ac:dyDescent="0.25">
      <c r="A165" s="56"/>
      <c r="B165" s="71"/>
      <c r="C165" s="20"/>
    </row>
    <row r="166" spans="1:3" ht="15.75" customHeight="1" x14ac:dyDescent="0.35">
      <c r="A166" s="41"/>
      <c r="B166" s="77"/>
      <c r="C166" s="20"/>
    </row>
    <row r="167" spans="1:3" ht="15.75" customHeight="1" x14ac:dyDescent="0.25">
      <c r="A167" s="56"/>
      <c r="B167" s="71"/>
      <c r="C167"/>
    </row>
    <row r="168" spans="1:3" ht="15.75" customHeight="1" x14ac:dyDescent="0.25">
      <c r="A168" s="41"/>
      <c r="B168" s="72"/>
    </row>
    <row r="169" spans="1:3" ht="15.75" customHeight="1" x14ac:dyDescent="0.35">
      <c r="A169" s="41"/>
      <c r="B169" s="77"/>
      <c r="C169" s="20"/>
    </row>
    <row r="170" spans="1:3" ht="15.75" customHeight="1" x14ac:dyDescent="0.25">
      <c r="A170" s="41"/>
      <c r="B170" s="72"/>
      <c r="C170" s="17"/>
    </row>
    <row r="171" spans="1:3" ht="15.75" customHeight="1" x14ac:dyDescent="0.25">
      <c r="A171" s="41"/>
      <c r="B171" s="72"/>
      <c r="C171" s="20"/>
    </row>
    <row r="172" spans="1:3" ht="15.75" customHeight="1" x14ac:dyDescent="0.25">
      <c r="A172" s="41"/>
      <c r="B172" s="19"/>
      <c r="C172" s="20"/>
    </row>
    <row r="173" spans="1:3" ht="15.75" customHeight="1" x14ac:dyDescent="0.35">
      <c r="A173" s="41"/>
      <c r="B173" s="72"/>
      <c r="C173" s="77"/>
    </row>
    <row r="174" spans="1:3" ht="15.75" customHeight="1" x14ac:dyDescent="0.25">
      <c r="A174" s="41"/>
      <c r="B174" s="72"/>
      <c r="C174" s="20"/>
    </row>
    <row r="175" spans="1:3" ht="15.75" customHeight="1" x14ac:dyDescent="0.25">
      <c r="A175" s="56"/>
      <c r="B175"/>
      <c r="C175" s="17"/>
    </row>
    <row r="176" spans="1:3" ht="15.75" customHeight="1" x14ac:dyDescent="0.25">
      <c r="A176" s="41"/>
      <c r="B176" s="8"/>
      <c r="C176" s="20"/>
    </row>
    <row r="177" spans="1:3" ht="15.75" customHeight="1" x14ac:dyDescent="0.25">
      <c r="A177" s="41"/>
      <c r="B177" s="8"/>
      <c r="C177" s="20"/>
    </row>
    <row r="178" spans="1:3" ht="15.75" customHeight="1" x14ac:dyDescent="0.35">
      <c r="A178" s="41"/>
      <c r="B178" s="77"/>
      <c r="C178" s="17"/>
    </row>
    <row r="179" spans="1:3" ht="15.75" customHeight="1" x14ac:dyDescent="0.25">
      <c r="A179" s="41"/>
      <c r="B179" s="8"/>
      <c r="C179" s="20"/>
    </row>
    <row r="180" spans="1:3" ht="15.75" customHeight="1" x14ac:dyDescent="0.35">
      <c r="A180" s="41"/>
      <c r="B180" s="8"/>
      <c r="C180" s="77"/>
    </row>
    <row r="181" spans="1:3" ht="15.75" customHeight="1" x14ac:dyDescent="0.35">
      <c r="A181" s="41"/>
      <c r="B181" s="77"/>
      <c r="C181" s="20"/>
    </row>
    <row r="182" spans="1:3" ht="15.75" customHeight="1" x14ac:dyDescent="0.25">
      <c r="A182" s="41"/>
      <c r="B182" s="8"/>
      <c r="C182" s="17"/>
    </row>
    <row r="183" spans="1:3" ht="15.75" customHeight="1" x14ac:dyDescent="0.25">
      <c r="A183" s="41"/>
      <c r="B183" s="8"/>
      <c r="C183" s="17"/>
    </row>
    <row r="184" spans="1:3" ht="15.75" customHeight="1" x14ac:dyDescent="0.35">
      <c r="A184" s="41"/>
      <c r="B184" s="77"/>
      <c r="C184" s="17"/>
    </row>
    <row r="185" spans="1:3" ht="15.75" customHeight="1" x14ac:dyDescent="0.25">
      <c r="A185" s="41"/>
      <c r="B185" s="8"/>
      <c r="C185" s="20"/>
    </row>
    <row r="186" spans="1:3" ht="15.75" customHeight="1" x14ac:dyDescent="0.35">
      <c r="A186" s="41"/>
      <c r="B186" s="8"/>
      <c r="C186" s="77"/>
    </row>
    <row r="187" spans="1:3" ht="15.75" customHeight="1" x14ac:dyDescent="0.25">
      <c r="A187" s="56"/>
      <c r="B187"/>
      <c r="C187" s="20"/>
    </row>
    <row r="188" spans="1:3" ht="15.75" customHeight="1" x14ac:dyDescent="0.25">
      <c r="C188" s="20"/>
    </row>
    <row r="189" spans="1:3" ht="15.75" customHeight="1" x14ac:dyDescent="0.25">
      <c r="A189" s="41"/>
      <c r="B189" s="8"/>
      <c r="C189" s="20"/>
    </row>
    <row r="190" spans="1:3" ht="15.75" customHeight="1" x14ac:dyDescent="0.35">
      <c r="A190" s="41"/>
      <c r="B190" s="77"/>
      <c r="C190" s="17"/>
    </row>
    <row r="191" spans="1:3" ht="15.75" customHeight="1" x14ac:dyDescent="0.25">
      <c r="A191" s="41"/>
      <c r="B191" s="8"/>
      <c r="C191" s="17"/>
    </row>
    <row r="192" spans="1:3" ht="15.75" customHeight="1" x14ac:dyDescent="0.25">
      <c r="A192" s="41"/>
      <c r="B192" s="8"/>
      <c r="C192" s="17"/>
    </row>
    <row r="193" spans="1:3" ht="15.75" customHeight="1" x14ac:dyDescent="0.35">
      <c r="A193" s="41"/>
      <c r="B193" s="77"/>
      <c r="C193" s="20"/>
    </row>
    <row r="194" spans="1:3" ht="15.75" customHeight="1" x14ac:dyDescent="0.25">
      <c r="A194" s="41"/>
      <c r="B194" s="8"/>
      <c r="C194" s="17"/>
    </row>
    <row r="195" spans="1:3" ht="15.75" customHeight="1" x14ac:dyDescent="0.25">
      <c r="A195" s="41"/>
      <c r="B195" s="8"/>
      <c r="C195" s="17"/>
    </row>
    <row r="196" spans="1:3" ht="15.75" customHeight="1" x14ac:dyDescent="0.35">
      <c r="A196" s="41"/>
      <c r="B196" s="77"/>
      <c r="C196" s="20"/>
    </row>
    <row r="197" spans="1:3" ht="15.75" customHeight="1" x14ac:dyDescent="0.25">
      <c r="A197" s="41"/>
      <c r="B197" s="8"/>
      <c r="C197" s="20"/>
    </row>
    <row r="198" spans="1:3" ht="15.75" customHeight="1" x14ac:dyDescent="0.25">
      <c r="A198" s="41"/>
      <c r="B198" s="8"/>
      <c r="C198" s="20"/>
    </row>
    <row r="199" spans="1:3" ht="15.75" customHeight="1" x14ac:dyDescent="0.25">
      <c r="A199" s="41"/>
      <c r="B199" s="8"/>
    </row>
    <row r="200" spans="1:3" ht="15.75" customHeight="1" x14ac:dyDescent="0.25">
      <c r="A200" s="41"/>
      <c r="B200" s="8"/>
    </row>
    <row r="201" spans="1:3" ht="15.75" customHeight="1" x14ac:dyDescent="0.25">
      <c r="A201" s="41"/>
      <c r="B201" s="8"/>
    </row>
    <row r="202" spans="1:3" ht="15.75" customHeight="1" x14ac:dyDescent="0.25">
      <c r="A202" s="41"/>
      <c r="B202" s="8"/>
    </row>
    <row r="203" spans="1:3" ht="15.75" customHeight="1" x14ac:dyDescent="0.25">
      <c r="B203" s="74"/>
    </row>
    <row r="204" spans="1:3" ht="15.75" customHeight="1" x14ac:dyDescent="0.25">
      <c r="B204" s="13"/>
    </row>
    <row r="206" spans="1:3" ht="15.75" customHeight="1" x14ac:dyDescent="0.25">
      <c r="B206" s="7"/>
    </row>
    <row r="207" spans="1:3" ht="15.75" customHeight="1" x14ac:dyDescent="0.25">
      <c r="B207" s="7"/>
    </row>
    <row r="208" spans="1:3" ht="15.75" customHeight="1" x14ac:dyDescent="0.25">
      <c r="B208" s="7"/>
      <c r="C208" s="17"/>
    </row>
  </sheetData>
  <sheetProtection algorithmName="SHA-512" hashValue="S4j82RI9wFie1M3P6B8ZxT1WopnRO16PIO9OF2asLghqnmKCY2oR5W33GIw0P2lPAevBdHbm46JWC6NhJpJ8sQ==" saltValue="b1WtSS5TUTk8kjlG9BOJDQ==" spinCount="100000" sheet="1" formatRows="0"/>
  <sortState xmlns:xlrd2="http://schemas.microsoft.com/office/spreadsheetml/2017/richdata2" ref="A1:B342">
    <sortCondition ref="A1:A342"/>
  </sortState>
  <conditionalFormatting sqref="A1:A104 A113:A1048576">
    <cfRule type="duplicateValues" dxfId="2" priority="3"/>
  </conditionalFormatting>
  <conditionalFormatting sqref="A105:A110">
    <cfRule type="duplicateValues" dxfId="1" priority="2"/>
  </conditionalFormatting>
  <conditionalFormatting sqref="A111:A112">
    <cfRule type="duplicateValues" dxfId="0" priority="1"/>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B1:X53"/>
  <sheetViews>
    <sheetView workbookViewId="0">
      <selection activeCell="G39" sqref="G39"/>
    </sheetView>
  </sheetViews>
  <sheetFormatPr defaultRowHeight="12.5" x14ac:dyDescent="0.25"/>
  <cols>
    <col min="1" max="1" width="2.26953125" customWidth="1"/>
    <col min="2" max="2" width="10.1796875" customWidth="1"/>
    <col min="3" max="3" width="28.1796875" customWidth="1"/>
    <col min="4" max="4" width="4.7265625" style="50" customWidth="1"/>
    <col min="5" max="5" width="2" customWidth="1"/>
    <col min="6" max="6" width="10.1796875" customWidth="1"/>
    <col min="7" max="7" width="29.1796875" customWidth="1"/>
    <col min="8" max="8" width="4.7265625" style="50" customWidth="1"/>
    <col min="9" max="9" width="1.81640625" customWidth="1"/>
    <col min="10" max="10" width="10.1796875" customWidth="1"/>
    <col min="11" max="11" width="29.1796875" customWidth="1"/>
    <col min="12" max="12" width="4.7265625" style="50" customWidth="1"/>
    <col min="13" max="13" width="1.81640625" customWidth="1"/>
    <col min="14" max="14" width="10.1796875" customWidth="1"/>
    <col min="15" max="15" width="29.1796875" customWidth="1"/>
    <col min="16" max="16" width="4.7265625" style="50" customWidth="1"/>
    <col min="17" max="17" width="1.7265625" customWidth="1"/>
    <col min="18" max="18" width="10.1796875" customWidth="1"/>
    <col min="19" max="19" width="29.1796875" customWidth="1"/>
    <col min="20" max="20" width="4.7265625" style="50" customWidth="1"/>
    <col min="21" max="21" width="1.81640625" customWidth="1"/>
    <col min="22" max="22" width="10.1796875" customWidth="1"/>
    <col min="23" max="23" width="29.1796875" customWidth="1"/>
    <col min="24" max="24" width="4.7265625" style="50" customWidth="1"/>
  </cols>
  <sheetData>
    <row r="1" spans="2:24" ht="13" x14ac:dyDescent="0.3">
      <c r="B1" s="10" t="s">
        <v>590</v>
      </c>
      <c r="C1" s="59"/>
      <c r="D1" s="60"/>
      <c r="F1" s="10" t="s">
        <v>702</v>
      </c>
      <c r="G1" s="59"/>
      <c r="H1" s="60"/>
      <c r="J1" s="10" t="s">
        <v>808</v>
      </c>
      <c r="K1" s="59"/>
      <c r="L1" s="60"/>
      <c r="N1" s="10" t="s">
        <v>894</v>
      </c>
      <c r="O1" s="59"/>
      <c r="P1" s="60"/>
      <c r="Q1" s="9"/>
      <c r="R1" s="10" t="s">
        <v>968</v>
      </c>
      <c r="S1" s="59"/>
      <c r="T1" s="60"/>
      <c r="V1" s="10" t="s">
        <v>1032</v>
      </c>
      <c r="W1" s="59"/>
      <c r="X1" s="60"/>
    </row>
    <row r="2" spans="2:24" x14ac:dyDescent="0.25">
      <c r="B2" t="s">
        <v>350</v>
      </c>
      <c r="C2" t="str">
        <f>VLOOKUP(B2,Kodlista!A:B,2,FALSE)</f>
        <v>Är artikeln beställningsbar (T0017)</v>
      </c>
      <c r="D2" s="50" t="s">
        <v>594</v>
      </c>
      <c r="F2" t="s">
        <v>350</v>
      </c>
      <c r="G2" t="str">
        <f>VLOOKUP(F2,Kodlista!A:B,2,FALSE)</f>
        <v>Är artikeln beställningsbar (T0017)</v>
      </c>
      <c r="H2" s="50" t="s">
        <v>594</v>
      </c>
      <c r="J2" t="s">
        <v>350</v>
      </c>
      <c r="K2" t="str">
        <f>VLOOKUP(J2,Kodlista!A:B,2,FALSE)</f>
        <v>Är artikeln beställningsbar (T0017)</v>
      </c>
      <c r="L2" s="50" t="s">
        <v>594</v>
      </c>
      <c r="N2" t="s">
        <v>350</v>
      </c>
      <c r="O2" t="str">
        <f>VLOOKUP(N2,Kodlista!A:B,2,FALSE)</f>
        <v>Är artikeln beställningsbar (T0017)</v>
      </c>
      <c r="P2" s="50" t="s">
        <v>594</v>
      </c>
      <c r="R2" t="s">
        <v>77</v>
      </c>
      <c r="S2" t="str">
        <f>VLOOKUP(R2,Kodlista!A:B,2,FALSE)</f>
        <v>Artikelbenämning (T0018)</v>
      </c>
      <c r="T2" s="50" t="s">
        <v>594</v>
      </c>
      <c r="V2" t="s">
        <v>350</v>
      </c>
      <c r="W2" t="str">
        <f>VLOOKUP(V2,Kodlista!A:B,2,FALSE)</f>
        <v>Är artikeln beställningsbar (T0017)</v>
      </c>
      <c r="X2" s="58" t="s">
        <v>594</v>
      </c>
    </row>
    <row r="3" spans="2:24" x14ac:dyDescent="0.25">
      <c r="B3" t="s">
        <v>77</v>
      </c>
      <c r="C3" t="str">
        <f>VLOOKUP(B3,Kodlista!A:B,2,FALSE)</f>
        <v>Artikelbenämning (T0018)</v>
      </c>
      <c r="D3" s="50" t="s">
        <v>594</v>
      </c>
      <c r="F3" t="s">
        <v>77</v>
      </c>
      <c r="G3" t="str">
        <f>VLOOKUP(F3,Kodlista!A:B,2,FALSE)</f>
        <v>Artikelbenämning (T0018)</v>
      </c>
      <c r="H3" s="50" t="s">
        <v>594</v>
      </c>
      <c r="J3" t="s">
        <v>77</v>
      </c>
      <c r="K3" t="str">
        <f>VLOOKUP(J3,Kodlista!A:B,2,FALSE)</f>
        <v>Artikelbenämning (T0018)</v>
      </c>
      <c r="L3" s="50" t="s">
        <v>594</v>
      </c>
      <c r="N3" t="s">
        <v>77</v>
      </c>
      <c r="O3" t="str">
        <f>VLOOKUP(N3,Kodlista!A:B,2,FALSE)</f>
        <v>Artikelbenämning (T0018)</v>
      </c>
      <c r="P3" s="50" t="s">
        <v>594</v>
      </c>
      <c r="R3" t="s">
        <v>55</v>
      </c>
      <c r="S3" t="str">
        <f>VLOOKUP(R3,Kodlista!A:B,2,FALSE)</f>
        <v>Informationslämnarens momsregistreringsnummer (T0064)</v>
      </c>
      <c r="T3" s="50" t="s">
        <v>594</v>
      </c>
      <c r="V3" s="11" t="s">
        <v>77</v>
      </c>
      <c r="W3" t="str">
        <f>VLOOKUP(V3,Kodlista!A:B,2,FALSE)</f>
        <v>Artikelbenämning (T0018)</v>
      </c>
      <c r="X3" s="58" t="s">
        <v>594</v>
      </c>
    </row>
    <row r="4" spans="2:24" x14ac:dyDescent="0.25">
      <c r="B4" t="s">
        <v>55</v>
      </c>
      <c r="C4" t="str">
        <f>VLOOKUP(B4,Kodlista!A:B,2,FALSE)</f>
        <v>Informationslämnarens momsregistreringsnummer (T0064)</v>
      </c>
      <c r="D4" s="50" t="s">
        <v>594</v>
      </c>
      <c r="F4" t="s">
        <v>55</v>
      </c>
      <c r="G4" t="str">
        <f>VLOOKUP(F4,Kodlista!A:B,2,FALSE)</f>
        <v>Informationslämnarens momsregistreringsnummer (T0064)</v>
      </c>
      <c r="H4" s="50" t="s">
        <v>594</v>
      </c>
      <c r="J4" t="s">
        <v>55</v>
      </c>
      <c r="K4" t="str">
        <f>VLOOKUP(J4,Kodlista!A:B,2,FALSE)</f>
        <v>Informationslämnarens momsregistreringsnummer (T0064)</v>
      </c>
      <c r="L4" s="50" t="s">
        <v>594</v>
      </c>
      <c r="N4" t="s">
        <v>55</v>
      </c>
      <c r="O4" t="str">
        <f>VLOOKUP(N4,Kodlista!A:B,2,FALSE)</f>
        <v>Informationslämnarens momsregistreringsnummer (T0064)</v>
      </c>
      <c r="P4" s="50" t="s">
        <v>594</v>
      </c>
      <c r="R4" t="s">
        <v>359</v>
      </c>
      <c r="S4" t="str">
        <f>VLOOKUP(R4,Kodlista!A:B,2,FALSE)</f>
        <v>Nettoinnehåll, värde [gram] (T0082)</v>
      </c>
      <c r="T4" s="50" t="s">
        <v>594</v>
      </c>
      <c r="V4" s="11" t="s">
        <v>55</v>
      </c>
      <c r="W4" t="str">
        <f>VLOOKUP(V4,Kodlista!A:B,2,FALSE)</f>
        <v>Informationslämnarens momsregistreringsnummer (T0064)</v>
      </c>
      <c r="X4" s="58" t="s">
        <v>594</v>
      </c>
    </row>
    <row r="5" spans="2:24" x14ac:dyDescent="0.25">
      <c r="B5" t="s">
        <v>359</v>
      </c>
      <c r="C5" t="str">
        <f>VLOOKUP(B5,Kodlista!A:B,2,FALSE)</f>
        <v>Nettoinnehåll, värde [gram] (T0082)</v>
      </c>
      <c r="D5" s="50" t="s">
        <v>594</v>
      </c>
      <c r="F5" t="s">
        <v>359</v>
      </c>
      <c r="G5" t="str">
        <f>VLOOKUP(F5,Kodlista!A:B,2,FALSE)</f>
        <v>Nettoinnehåll, värde [gram] (T0082)</v>
      </c>
      <c r="H5" s="58" t="s">
        <v>594</v>
      </c>
      <c r="J5" t="s">
        <v>359</v>
      </c>
      <c r="K5" t="str">
        <f>VLOOKUP(J5,Kodlista!A:B,2,FALSE)</f>
        <v>Nettoinnehåll, värde [gram] (T0082)</v>
      </c>
      <c r="L5" s="50" t="s">
        <v>594</v>
      </c>
      <c r="N5" t="s">
        <v>359</v>
      </c>
      <c r="O5" t="str">
        <f>VLOOKUP(N5,Kodlista!A:B,2,FALSE)</f>
        <v>Nettoinnehåll, värde [gram] (T0082)</v>
      </c>
      <c r="P5" s="50" t="s">
        <v>594</v>
      </c>
      <c r="R5" t="s">
        <v>425</v>
      </c>
      <c r="S5" t="str">
        <f>VLOOKUP(R5,Kodlista!A:B,2,FALSE)</f>
        <v>Förpacknings-/kollityp, kod (T0137)</v>
      </c>
      <c r="T5" s="50" t="s">
        <v>594</v>
      </c>
      <c r="V5" t="s">
        <v>359</v>
      </c>
      <c r="W5" t="str">
        <f>VLOOKUP(V5,Kodlista!A:B,2,FALSE)</f>
        <v>Nettoinnehåll, värde [gram] (T0082)</v>
      </c>
      <c r="X5" s="58" t="s">
        <v>594</v>
      </c>
    </row>
    <row r="6" spans="2:24" x14ac:dyDescent="0.25">
      <c r="B6" t="s">
        <v>425</v>
      </c>
      <c r="C6" t="str">
        <f>VLOOKUP(B6,Kodlista!A:B,2,FALSE)</f>
        <v>Förpacknings-/kollityp, kod (T0137)</v>
      </c>
      <c r="D6" s="50" t="s">
        <v>594</v>
      </c>
      <c r="F6" t="s">
        <v>425</v>
      </c>
      <c r="G6" t="str">
        <f>VLOOKUP(F6,Kodlista!A:B,2,FALSE)</f>
        <v>Förpacknings-/kollityp, kod (T0137)</v>
      </c>
      <c r="H6" s="58" t="s">
        <v>594</v>
      </c>
      <c r="J6" t="s">
        <v>425</v>
      </c>
      <c r="K6" t="str">
        <f>VLOOKUP(J6,Kodlista!A:B,2,FALSE)</f>
        <v>Förpacknings-/kollityp, kod (T0137)</v>
      </c>
      <c r="L6" s="50" t="s">
        <v>594</v>
      </c>
      <c r="N6" t="s">
        <v>425</v>
      </c>
      <c r="O6" t="str">
        <f>VLOOKUP(N6,Kodlista!A:B,2,FALSE)</f>
        <v>Förpacknings-/kollityp, kod (T0137)</v>
      </c>
      <c r="P6" s="50" t="s">
        <v>594</v>
      </c>
      <c r="R6" t="s">
        <v>88</v>
      </c>
      <c r="S6" t="str">
        <f>VLOOKUP(R6,Kodlista!A:B,2,FALSE)</f>
        <v>Varumärke (T0143)</v>
      </c>
      <c r="T6" s="50" t="s">
        <v>594</v>
      </c>
      <c r="V6" t="s">
        <v>425</v>
      </c>
      <c r="W6" t="str">
        <f>VLOOKUP(V6,Kodlista!A:B,2,FALSE)</f>
        <v>Förpacknings-/kollityp, kod (T0137)</v>
      </c>
      <c r="X6" s="58" t="s">
        <v>594</v>
      </c>
    </row>
    <row r="7" spans="2:24" x14ac:dyDescent="0.25">
      <c r="B7" t="s">
        <v>88</v>
      </c>
      <c r="C7" t="str">
        <f>VLOOKUP(B7,Kodlista!A:B,2,FALSE)</f>
        <v>Varumärke (T0143)</v>
      </c>
      <c r="D7" s="50" t="s">
        <v>594</v>
      </c>
      <c r="F7" t="s">
        <v>88</v>
      </c>
      <c r="G7" t="str">
        <f>VLOOKUP(F7,Kodlista!A:B,2,FALSE)</f>
        <v>Varumärke (T0143)</v>
      </c>
      <c r="H7" s="50" t="s">
        <v>594</v>
      </c>
      <c r="J7" t="s">
        <v>88</v>
      </c>
      <c r="K7" t="str">
        <f>VLOOKUP(J7,Kodlista!A:B,2,FALSE)</f>
        <v>Varumärke (T0143)</v>
      </c>
      <c r="L7" s="50" t="s">
        <v>594</v>
      </c>
      <c r="N7" t="s">
        <v>88</v>
      </c>
      <c r="O7" t="str">
        <f>VLOOKUP(N7,Kodlista!A:B,2,FALSE)</f>
        <v>Varumärke (T0143)</v>
      </c>
      <c r="P7" s="50" t="s">
        <v>594</v>
      </c>
      <c r="R7" t="s">
        <v>85</v>
      </c>
      <c r="S7" t="str">
        <f>VLOOKUP(R7,Kodlista!A:B,2,FALSE)</f>
        <v>Artikelns identitet, GTIN (T0154)</v>
      </c>
      <c r="T7" s="50" t="s">
        <v>594</v>
      </c>
      <c r="V7" t="s">
        <v>88</v>
      </c>
      <c r="W7" t="str">
        <f>VLOOKUP(V7,Kodlista!A:B,2,FALSE)</f>
        <v>Varumärke (T0143)</v>
      </c>
      <c r="X7" s="58" t="s">
        <v>594</v>
      </c>
    </row>
    <row r="8" spans="2:24" x14ac:dyDescent="0.25">
      <c r="B8" t="s">
        <v>367</v>
      </c>
      <c r="C8" t="str">
        <f>VLOOKUP(B8,Kodlista!A:B,2,FALSE)</f>
        <v>Typ av jämförelse, kod (T0145)</v>
      </c>
      <c r="D8" s="50" t="s">
        <v>594</v>
      </c>
      <c r="F8" t="s">
        <v>367</v>
      </c>
      <c r="G8" t="str">
        <f>VLOOKUP(F8,Kodlista!A:B,2,FALSE)</f>
        <v>Typ av jämförelse, kod (T0145)</v>
      </c>
      <c r="H8" s="50" t="s">
        <v>594</v>
      </c>
      <c r="J8" t="s">
        <v>367</v>
      </c>
      <c r="K8" t="str">
        <f>VLOOKUP(J8,Kodlista!A:B,2,FALSE)</f>
        <v>Typ av jämförelse, kod (T0145)</v>
      </c>
      <c r="L8" s="50" t="s">
        <v>594</v>
      </c>
      <c r="N8" t="s">
        <v>367</v>
      </c>
      <c r="O8" t="str">
        <f>VLOOKUP(N8,Kodlista!A:B,2,FALSE)</f>
        <v>Typ av jämförelse, kod (T0145)</v>
      </c>
      <c r="P8" s="50" t="s">
        <v>594</v>
      </c>
      <c r="R8" s="11" t="s">
        <v>134</v>
      </c>
      <c r="S8" t="str">
        <f>VLOOKUP(R8,Kodlista!A:B,2,FALSE)</f>
        <v>Total hållbarhet (T0167)</v>
      </c>
      <c r="T8" s="50" t="s">
        <v>594</v>
      </c>
      <c r="V8" s="11" t="s">
        <v>367</v>
      </c>
      <c r="W8" t="str">
        <f>VLOOKUP(V8,Kodlista!A:B,2,FALSE)</f>
        <v>Typ av jämförelse, kod (T0145)</v>
      </c>
      <c r="X8" s="58" t="s">
        <v>594</v>
      </c>
    </row>
    <row r="9" spans="2:24" x14ac:dyDescent="0.25">
      <c r="B9" t="s">
        <v>67</v>
      </c>
      <c r="C9" t="str">
        <f>VLOOKUP(B9,Kodlista!A:B,2,FALSE)</f>
        <v>Dokumentfunktion, kod (T0153)</v>
      </c>
      <c r="D9" s="50" t="s">
        <v>594</v>
      </c>
      <c r="F9" t="s">
        <v>371</v>
      </c>
      <c r="G9" t="str">
        <f>VLOOKUP(F9,Kodlista!A:B,2,FALSE)</f>
        <v>Jämförmängd färdigvara, värde (T0147)</v>
      </c>
      <c r="H9" s="50" t="s">
        <v>594</v>
      </c>
      <c r="J9" t="s">
        <v>371</v>
      </c>
      <c r="K9" t="str">
        <f>VLOOKUP(J9,Kodlista!A:B,2,FALSE)</f>
        <v>Jämförmängd färdigvara, värde (T0147)</v>
      </c>
      <c r="L9" s="50" t="s">
        <v>594</v>
      </c>
      <c r="N9" t="s">
        <v>371</v>
      </c>
      <c r="O9" t="str">
        <f>VLOOKUP(N9,Kodlista!A:B,2,FALSE)</f>
        <v>Jämförmängd färdigvara, värde (T0147)</v>
      </c>
      <c r="P9" s="50" t="s">
        <v>594</v>
      </c>
      <c r="R9" t="s">
        <v>113</v>
      </c>
      <c r="S9" t="str">
        <f>VLOOKUP(R9,Kodlista!A:B,2,FALSE)</f>
        <v>Tillverkningsland (T0168)</v>
      </c>
      <c r="T9" s="50" t="s">
        <v>594</v>
      </c>
      <c r="V9" t="s">
        <v>371</v>
      </c>
      <c r="W9" t="str">
        <f>VLOOKUP(V9,Kodlista!A:B,2,FALSE)</f>
        <v>Jämförmängd färdigvara, värde (T0147)</v>
      </c>
      <c r="X9" s="58" t="s">
        <v>594</v>
      </c>
    </row>
    <row r="10" spans="2:24" x14ac:dyDescent="0.25">
      <c r="B10" t="s">
        <v>85</v>
      </c>
      <c r="C10" t="str">
        <f>VLOOKUP(B10,Kodlista!A:B,2,FALSE)</f>
        <v>Artikelns identitet, GTIN (T0154)</v>
      </c>
      <c r="D10" s="50" t="s">
        <v>594</v>
      </c>
      <c r="F10" t="s">
        <v>421</v>
      </c>
      <c r="G10" t="str">
        <f>VLOOKUP(F10,Kodlista!A:B,2,FALSE)</f>
        <v>Pant för returnerbar förpackning, kod (T0148)</v>
      </c>
      <c r="H10" s="50" t="s">
        <v>594</v>
      </c>
      <c r="J10" t="s">
        <v>67</v>
      </c>
      <c r="K10" t="str">
        <f>VLOOKUP(J10,Kodlista!A:B,2,FALSE)</f>
        <v>Dokumentfunktion, kod (T0153)</v>
      </c>
      <c r="L10" s="50" t="s">
        <v>594</v>
      </c>
      <c r="N10" t="s">
        <v>421</v>
      </c>
      <c r="O10" t="str">
        <f>VLOOKUP(N10,Kodlista!A:B,2,FALSE)</f>
        <v>Pant för returnerbar förpackning, kod (T0148)</v>
      </c>
      <c r="P10" s="50" t="s">
        <v>594</v>
      </c>
      <c r="R10" t="s">
        <v>96</v>
      </c>
      <c r="S10" t="str">
        <f>VLOOKUP(R10,Kodlista!A:B,2,FALSE)</f>
        <v>Är artikeln en variabelmåttvara (T0186)</v>
      </c>
      <c r="T10" s="50" t="s">
        <v>594</v>
      </c>
      <c r="V10" t="s">
        <v>421</v>
      </c>
      <c r="W10" t="str">
        <f>VLOOKUP(V10,Kodlista!A:B,2,FALSE)</f>
        <v>Pant för returnerbar förpackning, kod (T0148)</v>
      </c>
      <c r="X10" s="58" t="s">
        <v>594</v>
      </c>
    </row>
    <row r="11" spans="2:24" x14ac:dyDescent="0.25">
      <c r="B11" t="s">
        <v>490</v>
      </c>
      <c r="C11" t="str">
        <f>VLOOKUP(B11,Kodlista!A:B,2,FALSE)</f>
        <v>Antal per lav (T0160)</v>
      </c>
      <c r="D11" s="50" t="s">
        <v>594</v>
      </c>
      <c r="F11" t="s">
        <v>67</v>
      </c>
      <c r="G11" t="str">
        <f>VLOOKUP(F11,Kodlista!A:B,2,FALSE)</f>
        <v>Dokumentfunktion, kod (T0153)</v>
      </c>
      <c r="H11" s="58" t="s">
        <v>594</v>
      </c>
      <c r="J11" t="s">
        <v>85</v>
      </c>
      <c r="K11" t="str">
        <f>VLOOKUP(J11,Kodlista!A:B,2,FALSE)</f>
        <v>Artikelns identitet, GTIN (T0154)</v>
      </c>
      <c r="L11" s="50" t="s">
        <v>594</v>
      </c>
      <c r="N11" t="s">
        <v>67</v>
      </c>
      <c r="O11" t="str">
        <f>VLOOKUP(N11,Kodlista!A:B,2,FALSE)</f>
        <v>Dokumentfunktion, kod (T0153)</v>
      </c>
      <c r="P11" s="50" t="s">
        <v>594</v>
      </c>
      <c r="R11" t="s">
        <v>138</v>
      </c>
      <c r="S11" t="str">
        <f>VLOOKUP(R11,Kodlista!A:B,2,FALSE)</f>
        <v>Skattetyp (T0194)</v>
      </c>
      <c r="T11" s="50" t="s">
        <v>594</v>
      </c>
      <c r="V11" s="11" t="s">
        <v>67</v>
      </c>
      <c r="W11" t="str">
        <f>VLOOKUP(V11,Kodlista!A:B,2,FALSE)</f>
        <v>Dokumentfunktion, kod (T0153)</v>
      </c>
      <c r="X11" s="58" t="s">
        <v>594</v>
      </c>
    </row>
    <row r="12" spans="2:24" x14ac:dyDescent="0.25">
      <c r="B12" t="s">
        <v>415</v>
      </c>
      <c r="C12" t="str">
        <f>VLOOKUP(B12,Kodlista!A:B,2,FALSE)</f>
        <v>Villkor för förpackningsmaterial, kod (T0189)</v>
      </c>
      <c r="D12" s="50" t="s">
        <v>594</v>
      </c>
      <c r="F12" t="s">
        <v>85</v>
      </c>
      <c r="G12" t="str">
        <f>VLOOKUP(F12,Kodlista!A:B,2,FALSE)</f>
        <v>Artikelns identitet, GTIN (T0154)</v>
      </c>
      <c r="H12" s="58" t="s">
        <v>594</v>
      </c>
      <c r="J12" t="s">
        <v>490</v>
      </c>
      <c r="K12" t="str">
        <f>VLOOKUP(J12,Kodlista!A:B,2,FALSE)</f>
        <v>Antal per lav (T0160)</v>
      </c>
      <c r="L12" s="50" t="s">
        <v>594</v>
      </c>
      <c r="N12" t="s">
        <v>85</v>
      </c>
      <c r="O12" t="str">
        <f>VLOOKUP(N12,Kodlista!A:B,2,FALSE)</f>
        <v>Artikelns identitet, GTIN (T0154)</v>
      </c>
      <c r="P12" s="50" t="s">
        <v>594</v>
      </c>
      <c r="R12" t="s">
        <v>141</v>
      </c>
      <c r="S12" t="str">
        <f>VLOOKUP(R12,Kodlista!A:B,2,FALSE)</f>
        <v>Skattesats (T0195)</v>
      </c>
      <c r="T12" s="50" t="s">
        <v>594</v>
      </c>
      <c r="V12" t="s">
        <v>85</v>
      </c>
      <c r="W12" t="str">
        <f>VLOOKUP(V12,Kodlista!A:B,2,FALSE)</f>
        <v>Artikelns identitet, GTIN (T0154)</v>
      </c>
      <c r="X12" s="58" t="s">
        <v>594</v>
      </c>
    </row>
    <row r="13" spans="2:24" x14ac:dyDescent="0.25">
      <c r="B13" s="11" t="s">
        <v>444</v>
      </c>
      <c r="C13" t="str">
        <f>VLOOKUP(B13,Kodlista!A:B,2,FALSE)</f>
        <v>Förpackningsvikt, värde [gram] (T0190)</v>
      </c>
      <c r="D13" s="50" t="s">
        <v>594</v>
      </c>
      <c r="F13" t="s">
        <v>490</v>
      </c>
      <c r="G13" t="str">
        <f>VLOOKUP(F13,Kodlista!A:B,2,FALSE)</f>
        <v>Antal per lav (T0160)</v>
      </c>
      <c r="H13" s="58" t="s">
        <v>594</v>
      </c>
      <c r="J13" t="s">
        <v>134</v>
      </c>
      <c r="K13" t="str">
        <f>VLOOKUP(J13,Kodlista!A:B,2,FALSE)</f>
        <v>Total hållbarhet (T0167)</v>
      </c>
      <c r="L13" s="50" t="s">
        <v>594</v>
      </c>
      <c r="N13" t="s">
        <v>490</v>
      </c>
      <c r="O13" t="str">
        <f>VLOOKUP(N13,Kodlista!A:B,2,FALSE)</f>
        <v>Antal per lav (T0160)</v>
      </c>
      <c r="P13" s="50" t="s">
        <v>594</v>
      </c>
      <c r="R13" t="s">
        <v>59</v>
      </c>
      <c r="S13" t="str">
        <f>VLOOKUP(R13,Kodlista!A:B,2,FALSE)</f>
        <v>Informationslämnarens identitet, GLN (T1124)</v>
      </c>
      <c r="T13" s="50" t="s">
        <v>594</v>
      </c>
      <c r="V13" t="s">
        <v>490</v>
      </c>
      <c r="W13" t="str">
        <f>VLOOKUP(V13,Kodlista!A:B,2,FALSE)</f>
        <v>Antal per lav (T0160)</v>
      </c>
      <c r="X13" s="58" t="s">
        <v>594</v>
      </c>
    </row>
    <row r="14" spans="2:24" x14ac:dyDescent="0.25">
      <c r="B14" t="s">
        <v>138</v>
      </c>
      <c r="C14" t="str">
        <f>VLOOKUP(B14,Kodlista!A:B,2,FALSE)</f>
        <v>Skattetyp (T0194)</v>
      </c>
      <c r="D14" s="50" t="s">
        <v>594</v>
      </c>
      <c r="F14" t="s">
        <v>134</v>
      </c>
      <c r="G14" t="str">
        <f>VLOOKUP(F14,Kodlista!A:B,2,FALSE)</f>
        <v>Total hållbarhet (T0167)</v>
      </c>
      <c r="H14" s="50" t="s">
        <v>594</v>
      </c>
      <c r="J14" t="s">
        <v>275</v>
      </c>
      <c r="K14" t="str">
        <f>VLOOKUP(J14,Kodlista!A:B,2,FALSE)</f>
        <v>UN-nummer farligt gods, kod (T0169)</v>
      </c>
      <c r="L14" s="50" t="s">
        <v>594</v>
      </c>
      <c r="N14" t="s">
        <v>134</v>
      </c>
      <c r="O14" t="str">
        <f>VLOOKUP(N14,Kodlista!A:B,2,FALSE)</f>
        <v>Total hållbarhet (T0167)</v>
      </c>
      <c r="P14" s="50" t="s">
        <v>594</v>
      </c>
      <c r="R14" t="s">
        <v>92</v>
      </c>
      <c r="S14" t="str">
        <f>VLOOKUP(R14,Kodlista!A:B,2,FALSE)</f>
        <v>Förpackningsstorlek (T3338)</v>
      </c>
      <c r="T14" s="50" t="s">
        <v>594</v>
      </c>
      <c r="V14" t="s">
        <v>134</v>
      </c>
      <c r="W14" t="str">
        <f>VLOOKUP(V14,Kodlista!A:B,2,FALSE)</f>
        <v>Total hållbarhet (T0167)</v>
      </c>
      <c r="X14" s="58" t="s">
        <v>594</v>
      </c>
    </row>
    <row r="15" spans="2:24" x14ac:dyDescent="0.25">
      <c r="B15" t="s">
        <v>141</v>
      </c>
      <c r="C15" t="str">
        <f>VLOOKUP(B15,Kodlista!A:B,2,FALSE)</f>
        <v>Skattesats (T0195)</v>
      </c>
      <c r="D15" s="50" t="s">
        <v>594</v>
      </c>
      <c r="F15" t="s">
        <v>113</v>
      </c>
      <c r="G15" t="str">
        <f>VLOOKUP(F15,Kodlista!A:B,2,FALSE)</f>
        <v>Tillverkningsland (T0168)</v>
      </c>
      <c r="H15" s="58" t="s">
        <v>594</v>
      </c>
      <c r="J15" t="s">
        <v>415</v>
      </c>
      <c r="K15" t="str">
        <f>VLOOKUP(J15,Kodlista!A:B,2,FALSE)</f>
        <v>Villkor för förpackningsmaterial, kod (T0189)</v>
      </c>
      <c r="L15" s="50" t="s">
        <v>594</v>
      </c>
      <c r="N15" t="s">
        <v>113</v>
      </c>
      <c r="O15" t="str">
        <f>VLOOKUP(N15,Kodlista!A:B,2,FALSE)</f>
        <v>Tillverkningsland (T0168)</v>
      </c>
      <c r="P15" s="50" t="s">
        <v>594</v>
      </c>
      <c r="R15" t="s">
        <v>189</v>
      </c>
      <c r="S15" t="str">
        <f>VLOOKUP(R15,Kodlista!A:B,2,FALSE)</f>
        <v>Ackrediterad märkning, kod (T3777)</v>
      </c>
      <c r="T15" s="50" t="s">
        <v>594</v>
      </c>
      <c r="V15" t="s">
        <v>113</v>
      </c>
      <c r="W15" t="str">
        <f>VLOOKUP(V15,Kodlista!A:B,2,FALSE)</f>
        <v>Tillverkningsland (T0168)</v>
      </c>
      <c r="X15" s="58" t="s">
        <v>594</v>
      </c>
    </row>
    <row r="16" spans="2:24" x14ac:dyDescent="0.25">
      <c r="B16" t="s">
        <v>418</v>
      </c>
      <c r="C16" t="str">
        <f>VLOOKUP(B16,Kodlista!A:B,2,FALSE)</f>
        <v>Är förpackningen returnerbar (T0277)</v>
      </c>
      <c r="D16" s="50" t="s">
        <v>594</v>
      </c>
      <c r="F16" t="s">
        <v>96</v>
      </c>
      <c r="G16" t="str">
        <f>VLOOKUP(F16,Kodlista!A:B,2,FALSE)</f>
        <v>Är artikeln en variabelmåttvara (T0186)</v>
      </c>
      <c r="H16" s="58" t="s">
        <v>594</v>
      </c>
      <c r="J16" s="11" t="s">
        <v>444</v>
      </c>
      <c r="K16" t="str">
        <f>VLOOKUP(J16,Kodlista!A:B,2,FALSE)</f>
        <v>Förpackningsvikt, värde [gram] (T0190)</v>
      </c>
      <c r="L16" s="50" t="s">
        <v>594</v>
      </c>
      <c r="N16" t="s">
        <v>415</v>
      </c>
      <c r="O16" t="str">
        <f>VLOOKUP(N16,Kodlista!A:B,2,FALSE)</f>
        <v>Villkor för förpackningsmaterial, kod (T0189)</v>
      </c>
      <c r="P16" s="50" t="s">
        <v>594</v>
      </c>
      <c r="R16" t="s">
        <v>130</v>
      </c>
      <c r="S16" t="str">
        <f>VLOOKUP(R16,Kodlista!A:B,2,FALSE)</f>
        <v>Högsta temperatur, värde [celcius] (3796)</v>
      </c>
      <c r="T16" s="50" t="s">
        <v>594</v>
      </c>
      <c r="V16" t="s">
        <v>96</v>
      </c>
      <c r="W16" t="str">
        <f>VLOOKUP(V16,Kodlista!A:B,2,FALSE)</f>
        <v>Är artikeln en variabelmåttvara (T0186)</v>
      </c>
      <c r="X16" s="58" t="s">
        <v>594</v>
      </c>
    </row>
    <row r="17" spans="2:24" x14ac:dyDescent="0.25">
      <c r="B17" s="11" t="s">
        <v>59</v>
      </c>
      <c r="C17" t="str">
        <f>VLOOKUP(B17,Kodlista!A:B,2,FALSE)</f>
        <v>Informationslämnarens identitet, GLN (T1124)</v>
      </c>
      <c r="D17" s="50" t="s">
        <v>594</v>
      </c>
      <c r="F17" t="s">
        <v>415</v>
      </c>
      <c r="G17" t="str">
        <f>VLOOKUP(F17,Kodlista!A:B,2,FALSE)</f>
        <v>Villkor för förpackningsmaterial, kod (T0189)</v>
      </c>
      <c r="H17" s="58" t="s">
        <v>594</v>
      </c>
      <c r="J17" t="s">
        <v>138</v>
      </c>
      <c r="K17" t="str">
        <f>VLOOKUP(J17,Kodlista!A:B,2,FALSE)</f>
        <v>Skattetyp (T0194)</v>
      </c>
      <c r="L17" s="50" t="s">
        <v>594</v>
      </c>
      <c r="N17" s="11" t="s">
        <v>444</v>
      </c>
      <c r="O17" t="str">
        <f>VLOOKUP(N17,Kodlista!A:B,2,FALSE)</f>
        <v>Förpackningsvikt, värde [gram] (T0190)</v>
      </c>
      <c r="P17" s="50" t="s">
        <v>594</v>
      </c>
      <c r="R17" t="s">
        <v>127</v>
      </c>
      <c r="S17" t="str">
        <f>VLOOKUP(R17,Kodlista!A:B,2,FALSE)</f>
        <v>Lägsta temperatur, värde [celcius] (T3797)</v>
      </c>
      <c r="T17" s="50" t="s">
        <v>594</v>
      </c>
      <c r="V17" s="11" t="s">
        <v>444</v>
      </c>
      <c r="W17" t="str">
        <f>VLOOKUP(V17,Kodlista!A:B,2,FALSE)</f>
        <v>Förpackningsvikt, värde [gram] (T0190)</v>
      </c>
      <c r="X17" s="58" t="s">
        <v>594</v>
      </c>
    </row>
    <row r="18" spans="2:24" x14ac:dyDescent="0.25">
      <c r="B18" t="s">
        <v>59</v>
      </c>
      <c r="C18" t="str">
        <f>VLOOKUP(B18,Kodlista!A:B,2,FALSE)</f>
        <v>Informationslämnarens identitet, GLN (T1124)</v>
      </c>
      <c r="D18" s="50" t="s">
        <v>594</v>
      </c>
      <c r="F18" s="11" t="s">
        <v>444</v>
      </c>
      <c r="G18" t="str">
        <f>VLOOKUP(F18,Kodlista!A:B,2,FALSE)</f>
        <v>Förpackningsvikt, värde [gram] (T0190)</v>
      </c>
      <c r="H18" s="58" t="s">
        <v>594</v>
      </c>
      <c r="J18" t="s">
        <v>141</v>
      </c>
      <c r="K18" t="str">
        <f>VLOOKUP(J18,Kodlista!A:B,2,FALSE)</f>
        <v>Skattesats (T0195)</v>
      </c>
      <c r="L18" s="50" t="s">
        <v>594</v>
      </c>
      <c r="N18" t="s">
        <v>138</v>
      </c>
      <c r="O18" t="str">
        <f>VLOOKUP(N18,Kodlista!A:B,2,FALSE)</f>
        <v>Skattetyp (T0194)</v>
      </c>
      <c r="P18" s="50" t="s">
        <v>594</v>
      </c>
      <c r="R18" s="11" t="s">
        <v>347</v>
      </c>
      <c r="S18" t="str">
        <f>VLOOKUP(R18,Kodlista!A:B,2,FALSE)</f>
        <v>Kompletterande artikelidentitet (leverantörens artikelnummer) (T3798)</v>
      </c>
      <c r="T18" s="50" t="s">
        <v>594</v>
      </c>
      <c r="V18" t="s">
        <v>138</v>
      </c>
      <c r="W18" t="str">
        <f>VLOOKUP(V18,Kodlista!A:B,2,FALSE)</f>
        <v>Skattetyp (T0194)</v>
      </c>
      <c r="X18" s="58" t="s">
        <v>594</v>
      </c>
    </row>
    <row r="19" spans="2:24" x14ac:dyDescent="0.25">
      <c r="B19" t="s">
        <v>431</v>
      </c>
      <c r="C19" t="str">
        <f>VLOOKUP(B19,Kodlista!A:B,2,FALSE)</f>
        <v>Förpackningsmaterial, kod (T1188)</v>
      </c>
      <c r="D19" s="50" t="s">
        <v>594</v>
      </c>
      <c r="F19" t="s">
        <v>138</v>
      </c>
      <c r="G19" t="str">
        <f>VLOOKUP(F19,Kodlista!A:B,2,FALSE)</f>
        <v>Skattetyp (T0194)</v>
      </c>
      <c r="H19" s="50" t="s">
        <v>594</v>
      </c>
      <c r="J19" t="s">
        <v>325</v>
      </c>
      <c r="K19" t="str">
        <f>VLOOKUP(J19,Kodlista!A:B,2,FALSE)</f>
        <v>Klass för farligt gods, kod (T0263)</v>
      </c>
      <c r="L19" s="50" t="s">
        <v>594</v>
      </c>
      <c r="N19" t="s">
        <v>141</v>
      </c>
      <c r="O19" t="str">
        <f>VLOOKUP(N19,Kodlista!A:B,2,FALSE)</f>
        <v>Skattesats (T0195)</v>
      </c>
      <c r="P19" s="50" t="s">
        <v>594</v>
      </c>
      <c r="R19" t="s">
        <v>343</v>
      </c>
      <c r="S19" t="str">
        <f>VLOOKUP(R19,Kodlista!A:B,2,FALSE)</f>
        <v>Typ av kompletterande artikelidentitet, kod (T3799)</v>
      </c>
      <c r="T19" s="50" t="s">
        <v>594</v>
      </c>
      <c r="V19" t="s">
        <v>141</v>
      </c>
      <c r="W19" t="str">
        <f>VLOOKUP(V19,Kodlista!A:B,2,FALSE)</f>
        <v>Skattesats (T0195)</v>
      </c>
      <c r="X19" s="58" t="s">
        <v>594</v>
      </c>
    </row>
    <row r="20" spans="2:24" x14ac:dyDescent="0.25">
      <c r="B20" t="s">
        <v>434</v>
      </c>
      <c r="C20" t="str">
        <f>VLOOKUP(B20,Kodlista!A:B,2,FALSE)</f>
        <v>Förpackningsmaterialets vikt, värde [gram] (T1189)</v>
      </c>
      <c r="D20" s="50" t="s">
        <v>594</v>
      </c>
      <c r="F20" t="s">
        <v>141</v>
      </c>
      <c r="G20" t="str">
        <f>VLOOKUP(F20,Kodlista!A:B,2,FALSE)</f>
        <v>Skattesats (T0195)</v>
      </c>
      <c r="H20" s="58" t="s">
        <v>594</v>
      </c>
      <c r="J20" t="s">
        <v>284</v>
      </c>
      <c r="K20" t="str">
        <f>VLOOKUP(J20,Kodlista!A:B,2,FALSE)</f>
        <v>Förpackningsgrupp för farligt gods, kod (T0264)</v>
      </c>
      <c r="L20" s="50" t="s">
        <v>594</v>
      </c>
      <c r="N20" t="s">
        <v>418</v>
      </c>
      <c r="O20" t="str">
        <f>VLOOKUP(N20,Kodlista!A:B,2,FALSE)</f>
        <v>Är förpackningen returnerbar (T0277)</v>
      </c>
      <c r="P20" s="50" t="s">
        <v>594</v>
      </c>
      <c r="R20" t="s">
        <v>343</v>
      </c>
      <c r="S20" t="str">
        <f>VLOOKUP(R20,Kodlista!A:B,2,FALSE)</f>
        <v>Typ av kompletterande artikelidentitet, kod (T3799)</v>
      </c>
      <c r="T20" s="50" t="s">
        <v>594</v>
      </c>
      <c r="V20" s="11" t="s">
        <v>418</v>
      </c>
      <c r="W20" t="str">
        <f>VLOOKUP(V20,Kodlista!A:B,2,FALSE)</f>
        <v>Är förpackningen returnerbar (T0277)</v>
      </c>
      <c r="X20" s="58" t="s">
        <v>594</v>
      </c>
    </row>
    <row r="21" spans="2:24" x14ac:dyDescent="0.25">
      <c r="B21" t="s">
        <v>222</v>
      </c>
      <c r="C21" t="str">
        <f>VLOOKUP(B21,Kodlista!A:B,2,FALSE)</f>
        <v>Importklassificering, kod (T3302)</v>
      </c>
      <c r="D21" s="50" t="s">
        <v>594</v>
      </c>
      <c r="F21" t="s">
        <v>418</v>
      </c>
      <c r="G21" t="str">
        <f>VLOOKUP(F21,Kodlista!A:B,2,FALSE)</f>
        <v>Är förpackningen returnerbar (T0277)</v>
      </c>
      <c r="H21" s="50" t="s">
        <v>594</v>
      </c>
      <c r="J21" t="s">
        <v>418</v>
      </c>
      <c r="K21" t="str">
        <f>VLOOKUP(J21,Kodlista!A:B,2,FALSE)</f>
        <v>Är förpackningen returnerbar (T0277)</v>
      </c>
      <c r="L21" s="50" t="s">
        <v>594</v>
      </c>
      <c r="N21" t="s">
        <v>59</v>
      </c>
      <c r="O21" t="str">
        <f>VLOOKUP(N21,Kodlista!A:B,2,FALSE)</f>
        <v>Informationslämnarens identitet, GLN (T1124)</v>
      </c>
      <c r="P21" s="50" t="s">
        <v>594</v>
      </c>
      <c r="R21" t="s">
        <v>52</v>
      </c>
      <c r="S21" t="str">
        <f>VLOOKUP(R21,Kodlista!A:B,2,FALSE)</f>
        <v>Informationslämnarens namn (T3807)</v>
      </c>
      <c r="T21" s="50" t="s">
        <v>594</v>
      </c>
      <c r="V21" t="s">
        <v>59</v>
      </c>
      <c r="W21" t="str">
        <f>VLOOKUP(V21,Kodlista!A:B,2,FALSE)</f>
        <v>Informationslämnarens identitet, GLN (T1124)</v>
      </c>
      <c r="X21" s="58" t="s">
        <v>594</v>
      </c>
    </row>
    <row r="22" spans="2:24" x14ac:dyDescent="0.25">
      <c r="B22" t="s">
        <v>92</v>
      </c>
      <c r="C22" t="str">
        <f>VLOOKUP(B22,Kodlista!A:B,2,FALSE)</f>
        <v>Förpackningsstorlek (T3338)</v>
      </c>
      <c r="D22" s="50" t="s">
        <v>594</v>
      </c>
      <c r="F22" t="s">
        <v>59</v>
      </c>
      <c r="G22" t="str">
        <f>VLOOKUP(F22,Kodlista!A:B,2,FALSE)</f>
        <v>Informationslämnarens identitet, GLN (T1124)</v>
      </c>
      <c r="H22" s="58" t="s">
        <v>594</v>
      </c>
      <c r="J22" t="s">
        <v>59</v>
      </c>
      <c r="K22" t="str">
        <f>VLOOKUP(J22,Kodlista!A:B,2,FALSE)</f>
        <v>Informationslämnarens identitet, GLN (T1124)</v>
      </c>
      <c r="L22" s="50" t="s">
        <v>594</v>
      </c>
      <c r="N22" t="s">
        <v>431</v>
      </c>
      <c r="O22" t="str">
        <f>VLOOKUP(N22,Kodlista!A:B,2,FALSE)</f>
        <v>Förpackningsmaterial, kod (T1188)</v>
      </c>
      <c r="P22" s="50" t="s">
        <v>594</v>
      </c>
      <c r="R22" t="s">
        <v>264</v>
      </c>
      <c r="S22" t="str">
        <f>VLOOKUP(R22,Kodlista!A:B,2,FALSE)</f>
        <v>Typ av kravspecifikation (T3825)</v>
      </c>
      <c r="T22" s="50" t="s">
        <v>594</v>
      </c>
      <c r="V22" s="11" t="s">
        <v>431</v>
      </c>
      <c r="W22" t="str">
        <f>VLOOKUP(V22,Kodlista!A:B,2,FALSE)</f>
        <v>Förpackningsmaterial, kod (T1188)</v>
      </c>
      <c r="X22" s="58" t="s">
        <v>594</v>
      </c>
    </row>
    <row r="23" spans="2:24" x14ac:dyDescent="0.25">
      <c r="B23" t="s">
        <v>109</v>
      </c>
      <c r="C23" t="str">
        <f>VLOOKUP(B23,Kodlista!A:B,2,FALSE)</f>
        <v>Marknadsbudskap (T3746)</v>
      </c>
      <c r="D23" s="50" t="s">
        <v>594</v>
      </c>
      <c r="F23" t="s">
        <v>431</v>
      </c>
      <c r="G23" t="str">
        <f>VLOOKUP(F23,Kodlista!A:B,2,FALSE)</f>
        <v>Förpackningsmaterial, kod (T1188)</v>
      </c>
      <c r="H23" s="50" t="s">
        <v>594</v>
      </c>
      <c r="J23" t="s">
        <v>431</v>
      </c>
      <c r="K23" t="str">
        <f>VLOOKUP(J23,Kodlista!A:B,2,FALSE)</f>
        <v>Förpackningsmaterial, kod (T1188)</v>
      </c>
      <c r="L23" s="50" t="s">
        <v>594</v>
      </c>
      <c r="N23" t="s">
        <v>434</v>
      </c>
      <c r="O23" t="str">
        <f>VLOOKUP(N23,Kodlista!A:B,2,FALSE)</f>
        <v>Förpackningsmaterialets vikt, värde [gram] (T1189)</v>
      </c>
      <c r="P23" s="50" t="s">
        <v>594</v>
      </c>
      <c r="R23" t="s">
        <v>388</v>
      </c>
      <c r="S23" t="str">
        <f>VLOOKUP(R23,Kodlista!A:B,2,FALSE)</f>
        <v>Artikelns bredd, värde [mm] (T4017)</v>
      </c>
      <c r="T23" s="50" t="s">
        <v>594</v>
      </c>
      <c r="V23" s="11" t="s">
        <v>434</v>
      </c>
      <c r="W23" t="str">
        <f>VLOOKUP(V23,Kodlista!A:B,2,FALSE)</f>
        <v>Förpackningsmaterialets vikt, värde [gram] (T1189)</v>
      </c>
      <c r="X23" s="58" t="s">
        <v>594</v>
      </c>
    </row>
    <row r="24" spans="2:24" x14ac:dyDescent="0.25">
      <c r="B24" t="s">
        <v>189</v>
      </c>
      <c r="C24" t="str">
        <f>VLOOKUP(B24,Kodlista!A:B,2,FALSE)</f>
        <v>Ackrediterad märkning, kod (T3777)</v>
      </c>
      <c r="D24" s="50" t="s">
        <v>594</v>
      </c>
      <c r="F24" t="s">
        <v>434</v>
      </c>
      <c r="G24" t="str">
        <f>VLOOKUP(F24,Kodlista!A:B,2,FALSE)</f>
        <v>Förpackningsmaterialets vikt, värde [gram] (T1189)</v>
      </c>
      <c r="H24" s="50" t="s">
        <v>594</v>
      </c>
      <c r="J24" t="s">
        <v>434</v>
      </c>
      <c r="K24" t="str">
        <f>VLOOKUP(J24,Kodlista!A:B,2,FALSE)</f>
        <v>Förpackningsmaterialets vikt, värde [gram] (T1189)</v>
      </c>
      <c r="L24" s="50" t="s">
        <v>594</v>
      </c>
      <c r="N24" t="s">
        <v>226</v>
      </c>
      <c r="O24" t="str">
        <f>VLOOKUP(N24,Kodlista!A:B,2,FALSE)</f>
        <v>Alkoholhalt, volymprocent (T2208)</v>
      </c>
      <c r="P24" s="50" t="s">
        <v>594</v>
      </c>
      <c r="R24" t="s">
        <v>392</v>
      </c>
      <c r="S24" t="str">
        <f>VLOOKUP(R24,Kodlista!A:B,2,FALSE)</f>
        <v>Artikelns djup, värde [mm] (T4018)</v>
      </c>
      <c r="T24" s="50" t="s">
        <v>594</v>
      </c>
      <c r="V24" t="s">
        <v>222</v>
      </c>
      <c r="W24" t="str">
        <f>VLOOKUP(V24,Kodlista!A:B,2,FALSE)</f>
        <v>Importklassificering, kod (T3302)</v>
      </c>
      <c r="X24" s="58" t="s">
        <v>594</v>
      </c>
    </row>
    <row r="25" spans="2:24" x14ac:dyDescent="0.25">
      <c r="B25" t="s">
        <v>375</v>
      </c>
      <c r="C25" t="str">
        <f>VLOOKUP(B25,Kodlista!A:B,2,FALSE)</f>
        <v>Måttenhet, kod (T3780)</v>
      </c>
      <c r="D25" s="50" t="s">
        <v>594</v>
      </c>
      <c r="F25" t="s">
        <v>222</v>
      </c>
      <c r="G25" t="str">
        <f>VLOOKUP(F25,Kodlista!A:B,2,FALSE)</f>
        <v>Importklassificering, kod (T3302)</v>
      </c>
      <c r="H25" s="58" t="s">
        <v>594</v>
      </c>
      <c r="J25" t="s">
        <v>222</v>
      </c>
      <c r="K25" t="str">
        <f>VLOOKUP(J25,Kodlista!A:B,2,FALSE)</f>
        <v>Importklassificering, kod (T3302)</v>
      </c>
      <c r="L25" s="50" t="s">
        <v>594</v>
      </c>
      <c r="N25" t="s">
        <v>222</v>
      </c>
      <c r="O25" t="str">
        <f>VLOOKUP(N25,Kodlista!A:B,2,FALSE)</f>
        <v>Importklassificering, kod (T3302)</v>
      </c>
      <c r="P25" s="50" t="s">
        <v>594</v>
      </c>
      <c r="R25" t="s">
        <v>395</v>
      </c>
      <c r="S25" t="str">
        <f>VLOOKUP(R25,Kodlista!A:B,2,FALSE)</f>
        <v>Artikelns höjd, värde [mm] (T4019)</v>
      </c>
      <c r="T25" s="50" t="s">
        <v>594</v>
      </c>
      <c r="V25" t="s">
        <v>92</v>
      </c>
      <c r="W25" t="str">
        <f>VLOOKUP(V25,Kodlista!A:B,2,FALSE)</f>
        <v>Förpackningsstorlek (T3338)</v>
      </c>
      <c r="X25" s="58" t="s">
        <v>594</v>
      </c>
    </row>
    <row r="26" spans="2:24" x14ac:dyDescent="0.25">
      <c r="B26" s="11" t="s">
        <v>347</v>
      </c>
      <c r="C26" t="str">
        <f>VLOOKUP(B26,Kodlista!A:B,2,FALSE)</f>
        <v>Kompletterande artikelidentitet (leverantörens artikelnummer) (T3798)</v>
      </c>
      <c r="D26" s="50" t="s">
        <v>594</v>
      </c>
      <c r="F26" t="s">
        <v>92</v>
      </c>
      <c r="G26" t="str">
        <f>VLOOKUP(F26,Kodlista!A:B,2,FALSE)</f>
        <v>Förpackningsstorlek (T3338)</v>
      </c>
      <c r="H26" s="58" t="s">
        <v>594</v>
      </c>
      <c r="J26" t="s">
        <v>92</v>
      </c>
      <c r="K26" t="str">
        <f>VLOOKUP(J26,Kodlista!A:B,2,FALSE)</f>
        <v>Förpackningsstorlek (T3338)</v>
      </c>
      <c r="L26" s="50" t="s">
        <v>594</v>
      </c>
      <c r="N26" t="s">
        <v>92</v>
      </c>
      <c r="O26" t="str">
        <f>VLOOKUP(N26,Kodlista!A:B,2,FALSE)</f>
        <v>Förpackningsstorlek (T3338)</v>
      </c>
      <c r="P26" s="50" t="s">
        <v>594</v>
      </c>
      <c r="R26" t="s">
        <v>201</v>
      </c>
      <c r="S26" t="str">
        <f>VLOOKUP(R26,Kodlista!A:B,2,FALSE)</f>
        <v>Allergi/dietmärkning, kod (T4028)</v>
      </c>
      <c r="T26" s="50" t="s">
        <v>594</v>
      </c>
      <c r="V26" t="s">
        <v>375</v>
      </c>
      <c r="W26" t="str">
        <f>VLOOKUP(V26,Kodlista!A:B,2,FALSE)</f>
        <v>Måttenhet, kod (T3780)</v>
      </c>
      <c r="X26" s="58" t="s">
        <v>594</v>
      </c>
    </row>
    <row r="27" spans="2:24" x14ac:dyDescent="0.25">
      <c r="B27" t="s">
        <v>343</v>
      </c>
      <c r="C27" t="str">
        <f>VLOOKUP(B27,Kodlista!A:B,2,FALSE)</f>
        <v>Typ av kompletterande artikelidentitet, kod (T3799)</v>
      </c>
      <c r="D27" s="50" t="s">
        <v>594</v>
      </c>
      <c r="F27" t="s">
        <v>109</v>
      </c>
      <c r="G27" t="str">
        <f>VLOOKUP(F27,Kodlista!A:B,2,FALSE)</f>
        <v>Marknadsbudskap (T3746)</v>
      </c>
      <c r="H27" s="58" t="s">
        <v>594</v>
      </c>
      <c r="J27" t="s">
        <v>331</v>
      </c>
      <c r="K27" t="str">
        <f>VLOOKUP(J27,Kodlista!A:B,2,FALSE)</f>
        <v>Tunnelrestriktion ADR, kod (T3741)</v>
      </c>
      <c r="L27" s="50" t="s">
        <v>594</v>
      </c>
      <c r="N27" t="s">
        <v>109</v>
      </c>
      <c r="O27" t="str">
        <f>VLOOKUP(N27,Kodlista!A:B,2,FALSE)</f>
        <v>Marknadsbudskap (T3746)</v>
      </c>
      <c r="P27" s="50" t="s">
        <v>594</v>
      </c>
      <c r="R27" t="s">
        <v>186</v>
      </c>
      <c r="S27" t="str">
        <f>VLOOKUP(R27,Kodlista!A:B,2,FALSE)</f>
        <v>Fritt från-märkning, kod (T4031)</v>
      </c>
      <c r="T27" s="50" t="s">
        <v>594</v>
      </c>
      <c r="V27" t="s">
        <v>130</v>
      </c>
      <c r="W27" t="str">
        <f>VLOOKUP(V27,Kodlista!A:B,2,FALSE)</f>
        <v>Högsta temperatur, värde [celcius] (3796)</v>
      </c>
      <c r="X27" s="58" t="s">
        <v>594</v>
      </c>
    </row>
    <row r="28" spans="2:24" x14ac:dyDescent="0.25">
      <c r="B28" t="s">
        <v>72</v>
      </c>
      <c r="C28" t="str">
        <f>VLOOKUP(B28,Kodlista!A:B,2,FALSE)</f>
        <v>Dokumentets giltighetstidpunkt (ÅÅÅÅ-MM-DD) (T3806)</v>
      </c>
      <c r="D28" s="50" t="s">
        <v>594</v>
      </c>
      <c r="F28" t="s">
        <v>189</v>
      </c>
      <c r="G28" t="str">
        <f>VLOOKUP(F28,Kodlista!A:B,2,FALSE)</f>
        <v>Ackrediterad märkning, kod (T3777)</v>
      </c>
      <c r="H28" s="50" t="s">
        <v>594</v>
      </c>
      <c r="J28" t="s">
        <v>328</v>
      </c>
      <c r="K28" t="str">
        <f>VLOOKUP(J28,Kodlista!A:B,2,FALSE)</f>
        <v>Klassificering för farligt gods, kod (T3743)</v>
      </c>
      <c r="L28" s="50" t="s">
        <v>594</v>
      </c>
      <c r="N28" t="s">
        <v>189</v>
      </c>
      <c r="O28" t="str">
        <f>VLOOKUP(N28,Kodlista!A:B,2,FALSE)</f>
        <v>Ackrediterad märkning, kod (T3777)</v>
      </c>
      <c r="P28" s="50" t="s">
        <v>594</v>
      </c>
      <c r="R28" t="s">
        <v>243</v>
      </c>
      <c r="S28" t="str">
        <f>VLOOKUP(R28,Kodlista!A:B,2,FALSE)</f>
        <v>Artens vetenskapliga namn, kod (T4228)</v>
      </c>
      <c r="T28" s="50" t="s">
        <v>594</v>
      </c>
      <c r="V28" t="s">
        <v>127</v>
      </c>
      <c r="W28" t="str">
        <f>VLOOKUP(V28,Kodlista!A:B,2,FALSE)</f>
        <v>Lägsta temperatur, värde [celcius] (T3797)</v>
      </c>
      <c r="X28" s="58" t="s">
        <v>594</v>
      </c>
    </row>
    <row r="29" spans="2:24" x14ac:dyDescent="0.25">
      <c r="B29" t="s">
        <v>52</v>
      </c>
      <c r="C29" t="str">
        <f>VLOOKUP(B29,Kodlista!A:B,2,FALSE)</f>
        <v>Informationslämnarens namn (T3807)</v>
      </c>
      <c r="D29" s="50" t="s">
        <v>594</v>
      </c>
      <c r="F29" t="s">
        <v>375</v>
      </c>
      <c r="G29" t="str">
        <f>VLOOKUP(F29,Kodlista!A:B,2,FALSE)</f>
        <v>Måttenhet, kod (T3780)</v>
      </c>
      <c r="H29" s="50" t="s">
        <v>594</v>
      </c>
      <c r="J29" t="s">
        <v>290</v>
      </c>
      <c r="K29" t="str">
        <f>VLOOKUP(J29,Kodlista!A:B,2,FALSE)</f>
        <v>Kemikaliemärkning enligt GHS, kod (T3745)</v>
      </c>
      <c r="L29" s="50" t="s">
        <v>594</v>
      </c>
      <c r="N29" t="s">
        <v>375</v>
      </c>
      <c r="O29" t="str">
        <f>VLOOKUP(N29,Kodlista!A:B,2,FALSE)</f>
        <v>Måttenhet, kod (T3780)</v>
      </c>
      <c r="P29" s="50" t="s">
        <v>594</v>
      </c>
      <c r="R29" t="s">
        <v>240</v>
      </c>
      <c r="S29" t="str">
        <f>VLOOKUP(R29,Kodlista!A:B,2,FALSE)</f>
        <v>Artens vetenskapliga namn (T4229)</v>
      </c>
      <c r="T29" s="50" t="s">
        <v>594</v>
      </c>
      <c r="V29" t="s">
        <v>347</v>
      </c>
      <c r="W29" t="str">
        <f>VLOOKUP(V29,Kodlista!A:B,2,FALSE)</f>
        <v>Kompletterande artikelidentitet (leverantörens artikelnummer) (T3798)</v>
      </c>
      <c r="X29" s="58" t="s">
        <v>594</v>
      </c>
    </row>
    <row r="30" spans="2:24" x14ac:dyDescent="0.25">
      <c r="B30" t="s">
        <v>218</v>
      </c>
      <c r="C30" t="str">
        <f>VLOOKUP(B30,Kodlista!A:B,2,FALSE)</f>
        <v>Importklassificeringstyp, kod (T3849)</v>
      </c>
      <c r="D30" s="50" t="s">
        <v>594</v>
      </c>
      <c r="F30" t="s">
        <v>130</v>
      </c>
      <c r="G30" t="str">
        <f>VLOOKUP(F30,Kodlista!A:B,2,FALSE)</f>
        <v>Högsta temperatur, värde [celcius] (3796)</v>
      </c>
      <c r="H30" s="50" t="s">
        <v>594</v>
      </c>
      <c r="J30" t="s">
        <v>109</v>
      </c>
      <c r="K30" t="str">
        <f>VLOOKUP(J30,Kodlista!A:B,2,FALSE)</f>
        <v>Marknadsbudskap (T3746)</v>
      </c>
      <c r="L30" s="50" t="s">
        <v>594</v>
      </c>
      <c r="N30" s="11" t="s">
        <v>347</v>
      </c>
      <c r="O30" t="str">
        <f>VLOOKUP(N30,Kodlista!A:B,2,FALSE)</f>
        <v>Kompletterande artikelidentitet (leverantörens artikelnummer) (T3798)</v>
      </c>
      <c r="P30" s="50" t="s">
        <v>594</v>
      </c>
      <c r="R30" t="s">
        <v>253</v>
      </c>
      <c r="S30" t="str">
        <f>VLOOKUP(R30,Kodlista!A:B,2,FALSE)</f>
        <v>Fångstredskap för fiskeri- och vattenbruksprodukter, kod (T4230)</v>
      </c>
      <c r="T30" s="50" t="s">
        <v>594</v>
      </c>
      <c r="V30" t="s">
        <v>343</v>
      </c>
      <c r="W30" t="str">
        <f>VLOOKUP(V30,Kodlista!A:B,2,FALSE)</f>
        <v>Typ av kompletterande artikelidentitet, kod (T3799)</v>
      </c>
      <c r="X30" s="58" t="s">
        <v>594</v>
      </c>
    </row>
    <row r="31" spans="2:24" x14ac:dyDescent="0.25">
      <c r="B31" t="s">
        <v>388</v>
      </c>
      <c r="C31" t="str">
        <f>VLOOKUP(B31,Kodlista!A:B,2,FALSE)</f>
        <v>Artikelns bredd, värde [mm] (T4017)</v>
      </c>
      <c r="D31" s="50" t="s">
        <v>594</v>
      </c>
      <c r="F31" t="s">
        <v>127</v>
      </c>
      <c r="G31" t="str">
        <f>VLOOKUP(F31,Kodlista!A:B,2,FALSE)</f>
        <v>Lägsta temperatur, värde [celcius] (T3797)</v>
      </c>
      <c r="H31" s="50" t="s">
        <v>594</v>
      </c>
      <c r="J31" s="11" t="s">
        <v>189</v>
      </c>
      <c r="K31" t="str">
        <f>VLOOKUP(J31,Kodlista!A:B,2,FALSE)</f>
        <v>Ackrediterad märkning, kod (T3777)</v>
      </c>
      <c r="L31" s="50" t="s">
        <v>594</v>
      </c>
      <c r="N31" t="s">
        <v>343</v>
      </c>
      <c r="O31" t="str">
        <f>VLOOKUP(N31,Kodlista!A:B,2,FALSE)</f>
        <v>Typ av kompletterande artikelidentitet, kod (T3799)</v>
      </c>
      <c r="P31" s="50" t="s">
        <v>594</v>
      </c>
      <c r="R31" t="s">
        <v>257</v>
      </c>
      <c r="S31" t="str">
        <f>VLOOKUP(R31,Kodlista!A:B,2,FALSE)</f>
        <v>Produktionsmetod för fiskeri- och vattenbruksprodukter, kod (T4231)</v>
      </c>
      <c r="T31" s="50" t="s">
        <v>594</v>
      </c>
      <c r="V31" t="s">
        <v>72</v>
      </c>
      <c r="W31" t="str">
        <f>VLOOKUP(V31,Kodlista!A:B,2,FALSE)</f>
        <v>Dokumentets giltighetstidpunkt (ÅÅÅÅ-MM-DD) (T3806)</v>
      </c>
      <c r="X31" s="58" t="s">
        <v>594</v>
      </c>
    </row>
    <row r="32" spans="2:24" x14ac:dyDescent="0.25">
      <c r="B32" t="s">
        <v>392</v>
      </c>
      <c r="C32" t="str">
        <f>VLOOKUP(B32,Kodlista!A:B,2,FALSE)</f>
        <v>Artikelns djup, värde [mm] (T4018)</v>
      </c>
      <c r="D32" s="50" t="s">
        <v>594</v>
      </c>
      <c r="F32" s="11" t="s">
        <v>347</v>
      </c>
      <c r="G32" t="str">
        <f>VLOOKUP(F32,Kodlista!A:B,2,FALSE)</f>
        <v>Kompletterande artikelidentitet (leverantörens artikelnummer) (T3798)</v>
      </c>
      <c r="H32" s="58" t="s">
        <v>594</v>
      </c>
      <c r="J32" t="s">
        <v>375</v>
      </c>
      <c r="K32" t="str">
        <f>VLOOKUP(J32,Kodlista!A:B,2,FALSE)</f>
        <v>Måttenhet, kod (T3780)</v>
      </c>
      <c r="L32" s="50" t="s">
        <v>594</v>
      </c>
      <c r="N32" t="s">
        <v>72</v>
      </c>
      <c r="O32" t="str">
        <f>VLOOKUP(N32,Kodlista!A:B,2,FALSE)</f>
        <v>Dokumentets giltighetstidpunkt (ÅÅÅÅ-MM-DD) (T3806)</v>
      </c>
      <c r="P32" s="50" t="s">
        <v>594</v>
      </c>
      <c r="R32" t="s">
        <v>268</v>
      </c>
      <c r="S32" t="str">
        <f>VLOOKUP(R32,Kodlista!A:B,2,FALSE)</f>
        <v>Referens till kravspecifikation (T5039)</v>
      </c>
      <c r="T32" s="50" t="s">
        <v>594</v>
      </c>
      <c r="V32" t="s">
        <v>52</v>
      </c>
      <c r="W32" t="str">
        <f>VLOOKUP(V32,Kodlista!A:B,2,FALSE)</f>
        <v>Informationslämnarens namn (T3807)</v>
      </c>
      <c r="X32" s="58" t="s">
        <v>594</v>
      </c>
    </row>
    <row r="33" spans="2:24" x14ac:dyDescent="0.25">
      <c r="B33" t="s">
        <v>395</v>
      </c>
      <c r="C33" t="str">
        <f>VLOOKUP(B33,Kodlista!A:B,2,FALSE)</f>
        <v>Artikelns höjd, värde [mm] (T4019)</v>
      </c>
      <c r="D33" s="50" t="s">
        <v>594</v>
      </c>
      <c r="F33" t="s">
        <v>343</v>
      </c>
      <c r="G33" t="str">
        <f>VLOOKUP(F33,Kodlista!A:B,2,FALSE)</f>
        <v>Typ av kompletterande artikelidentitet, kod (T3799)</v>
      </c>
      <c r="H33" s="58" t="s">
        <v>594</v>
      </c>
      <c r="J33" t="s">
        <v>130</v>
      </c>
      <c r="K33" t="str">
        <f>VLOOKUP(J33,Kodlista!A:B,2,FALSE)</f>
        <v>Högsta temperatur, värde [celcius] (3796)</v>
      </c>
      <c r="L33" s="50" t="s">
        <v>594</v>
      </c>
      <c r="N33" t="s">
        <v>52</v>
      </c>
      <c r="O33" t="str">
        <f>VLOOKUP(N33,Kodlista!A:B,2,FALSE)</f>
        <v>Informationslämnarens namn (T3807)</v>
      </c>
      <c r="P33" s="50" t="s">
        <v>594</v>
      </c>
      <c r="R33" t="s">
        <v>271</v>
      </c>
      <c r="S33" t="str">
        <f>VLOOKUP(R33,Kodlista!A:B,2,FALSE)</f>
        <v>Ansvarig för kravspecifikation (T5040)</v>
      </c>
      <c r="T33" s="50" t="s">
        <v>594</v>
      </c>
      <c r="V33" t="s">
        <v>218</v>
      </c>
      <c r="W33" t="str">
        <f>VLOOKUP(V33,Kodlista!A:B,2,FALSE)</f>
        <v>Importklassificeringstyp, kod (T3849)</v>
      </c>
      <c r="X33" s="58" t="s">
        <v>594</v>
      </c>
    </row>
    <row r="34" spans="2:24" x14ac:dyDescent="0.25">
      <c r="B34" t="s">
        <v>356</v>
      </c>
      <c r="C34" t="str">
        <f>VLOOKUP(B34,Kodlista!A:B,2,FALSE)</f>
        <v>Artikelns bruttovikt, värde [gram] (T4020)</v>
      </c>
      <c r="D34" s="50" t="s">
        <v>594</v>
      </c>
      <c r="F34" t="s">
        <v>343</v>
      </c>
      <c r="G34" t="str">
        <f>VLOOKUP(F34,Kodlista!A:B,2,FALSE)</f>
        <v>Typ av kompletterande artikelidentitet, kod (T3799)</v>
      </c>
      <c r="H34" s="58" t="s">
        <v>594</v>
      </c>
      <c r="J34" t="s">
        <v>127</v>
      </c>
      <c r="K34" t="str">
        <f>VLOOKUP(J34,Kodlista!A:B,2,FALSE)</f>
        <v>Lägsta temperatur, värde [celcius] (T3797)</v>
      </c>
      <c r="L34" s="50" t="s">
        <v>594</v>
      </c>
      <c r="N34" t="s">
        <v>218</v>
      </c>
      <c r="O34" t="str">
        <f>VLOOKUP(N34,Kodlista!A:B,2,FALSE)</f>
        <v>Importklassificeringstyp, kod (T3849)</v>
      </c>
      <c r="P34" s="50" t="s">
        <v>594</v>
      </c>
      <c r="R34" t="s">
        <v>3428</v>
      </c>
      <c r="S34" t="s">
        <v>3581</v>
      </c>
      <c r="T34" s="50" t="s">
        <v>594</v>
      </c>
      <c r="U34" s="204"/>
      <c r="V34" t="s">
        <v>388</v>
      </c>
      <c r="W34" t="str">
        <f>VLOOKUP(V34,Kodlista!A:B,2,FALSE)</f>
        <v>Artikelns bredd, värde [mm] (T4017)</v>
      </c>
      <c r="X34" s="58" t="s">
        <v>594</v>
      </c>
    </row>
    <row r="35" spans="2:24" x14ac:dyDescent="0.25">
      <c r="B35" t="s">
        <v>494</v>
      </c>
      <c r="C35" t="str">
        <f>VLOOKUP(B35,Kodlista!A:B,2,FALSE)</f>
        <v>Antal ingående lav (T4021)</v>
      </c>
      <c r="D35" s="50" t="s">
        <v>594</v>
      </c>
      <c r="F35" t="s">
        <v>72</v>
      </c>
      <c r="G35" t="str">
        <f>VLOOKUP(F35,Kodlista!A:B,2,FALSE)</f>
        <v>Dokumentets giltighetstidpunkt (ÅÅÅÅ-MM-DD) (T3806)</v>
      </c>
      <c r="H35" s="50" t="s">
        <v>594</v>
      </c>
      <c r="J35" s="11" t="s">
        <v>347</v>
      </c>
      <c r="K35" t="str">
        <f>VLOOKUP(J35,Kodlista!A:B,2,FALSE)</f>
        <v>Kompletterande artikelidentitet (leverantörens artikelnummer) (T3798)</v>
      </c>
      <c r="L35" s="50" t="s">
        <v>594</v>
      </c>
      <c r="N35" t="s">
        <v>388</v>
      </c>
      <c r="O35" t="str">
        <f>VLOOKUP(N35,Kodlista!A:B,2,FALSE)</f>
        <v>Artikelns bredd, värde [mm] (T4017)</v>
      </c>
      <c r="P35" s="50" t="s">
        <v>594</v>
      </c>
      <c r="R35" t="s">
        <v>3440</v>
      </c>
      <c r="S35" t="s">
        <v>3584</v>
      </c>
      <c r="T35" s="50" t="s">
        <v>594</v>
      </c>
      <c r="U35" s="204"/>
      <c r="V35" t="s">
        <v>392</v>
      </c>
      <c r="W35" t="str">
        <f>VLOOKUP(V35,Kodlista!A:B,2,FALSE)</f>
        <v>Artikelns djup, värde [mm] (T4018)</v>
      </c>
      <c r="X35" s="58" t="s">
        <v>594</v>
      </c>
    </row>
    <row r="36" spans="2:24" x14ac:dyDescent="0.25">
      <c r="B36" t="s">
        <v>465</v>
      </c>
      <c r="C36" t="str">
        <f>VLOOKUP(B36,Kodlista!A:B,2,FALSE)</f>
        <v>Totalt antal inneliggande artiklar (T4035)</v>
      </c>
      <c r="D36" s="50" t="s">
        <v>594</v>
      </c>
      <c r="F36" t="s">
        <v>52</v>
      </c>
      <c r="G36" t="str">
        <f>VLOOKUP(F36,Kodlista!A:B,2,FALSE)</f>
        <v>Informationslämnarens namn (T3807)</v>
      </c>
      <c r="H36" s="58" t="s">
        <v>594</v>
      </c>
      <c r="J36" t="s">
        <v>343</v>
      </c>
      <c r="K36" t="str">
        <f>VLOOKUP(J36,Kodlista!A:B,2,FALSE)</f>
        <v>Typ av kompletterande artikelidentitet, kod (T3799)</v>
      </c>
      <c r="L36" s="50" t="s">
        <v>594</v>
      </c>
      <c r="N36" t="s">
        <v>392</v>
      </c>
      <c r="O36" t="str">
        <f>VLOOKUP(N36,Kodlista!A:B,2,FALSE)</f>
        <v>Artikelns djup, värde [mm] (T4018)</v>
      </c>
      <c r="P36" s="50" t="s">
        <v>594</v>
      </c>
      <c r="R36" t="s">
        <v>3438</v>
      </c>
      <c r="S36" t="s">
        <v>3585</v>
      </c>
      <c r="T36" s="50" t="s">
        <v>594</v>
      </c>
      <c r="U36" s="204"/>
      <c r="V36" t="s">
        <v>395</v>
      </c>
      <c r="W36" t="str">
        <f>VLOOKUP(V36,Kodlista!A:B,2,FALSE)</f>
        <v>Artikelns höjd, värde [mm] (T4019)</v>
      </c>
      <c r="X36" s="58" t="s">
        <v>594</v>
      </c>
    </row>
    <row r="37" spans="2:24" x14ac:dyDescent="0.25">
      <c r="B37" t="s">
        <v>437</v>
      </c>
      <c r="C37" t="str">
        <f>VLOOKUP(B37,Kodlista!A:B,2,FALSE)</f>
        <v>Förpackningsmaterialets färg, kod (T4243)</v>
      </c>
      <c r="D37" s="50" t="s">
        <v>594</v>
      </c>
      <c r="F37" t="s">
        <v>218</v>
      </c>
      <c r="G37" t="str">
        <f>VLOOKUP(F37,Kodlista!A:B,2,FALSE)</f>
        <v>Importklassificeringstyp, kod (T3849)</v>
      </c>
      <c r="H37" s="50" t="s">
        <v>594</v>
      </c>
      <c r="J37" t="s">
        <v>343</v>
      </c>
      <c r="K37" t="str">
        <f>VLOOKUP(J37,Kodlista!A:B,2,FALSE)</f>
        <v>Typ av kompletterande artikelidentitet, kod (T3799)</v>
      </c>
      <c r="L37" s="50" t="s">
        <v>594</v>
      </c>
      <c r="N37" t="s">
        <v>395</v>
      </c>
      <c r="O37" t="str">
        <f>VLOOKUP(N37,Kodlista!A:B,2,FALSE)</f>
        <v>Artikelns höjd, värde [mm] (T4019)</v>
      </c>
      <c r="P37" s="50" t="s">
        <v>594</v>
      </c>
      <c r="V37" t="s">
        <v>356</v>
      </c>
      <c r="W37" t="str">
        <f>VLOOKUP(V37,Kodlista!A:B,2,FALSE)</f>
        <v>Artikelns bruttovikt, värde [gram] (T4020)</v>
      </c>
      <c r="X37" s="58" t="s">
        <v>594</v>
      </c>
    </row>
    <row r="38" spans="2:24" x14ac:dyDescent="0.25">
      <c r="B38" t="s">
        <v>398</v>
      </c>
      <c r="C38" t="str">
        <f>VLOOKUP(B38,Kodlista!A:B,2,FALSE)</f>
        <v>Ø diameter i [mm] (T4295)</v>
      </c>
      <c r="D38" s="50" t="s">
        <v>594</v>
      </c>
      <c r="F38" t="s">
        <v>388</v>
      </c>
      <c r="G38" t="str">
        <f>VLOOKUP(F38,Kodlista!A:B,2,FALSE)</f>
        <v>Artikelns bredd, värde [mm] (T4017)</v>
      </c>
      <c r="H38" s="58" t="s">
        <v>594</v>
      </c>
      <c r="J38" t="s">
        <v>72</v>
      </c>
      <c r="K38" t="str">
        <f>VLOOKUP(J38,Kodlista!A:B,2,FALSE)</f>
        <v>Dokumentets giltighetstidpunkt (ÅÅÅÅ-MM-DD) (T3806)</v>
      </c>
      <c r="L38" s="50" t="s">
        <v>594</v>
      </c>
      <c r="N38" t="s">
        <v>356</v>
      </c>
      <c r="O38" t="str">
        <f>VLOOKUP(N38,Kodlista!A:B,2,FALSE)</f>
        <v>Artikelns bruttovikt, värde [gram] (T4020)</v>
      </c>
      <c r="P38" s="50" t="s">
        <v>594</v>
      </c>
      <c r="V38" t="s">
        <v>494</v>
      </c>
      <c r="W38" t="str">
        <f>VLOOKUP(V38,Kodlista!A:B,2,FALSE)</f>
        <v>Antal ingående lav (T4021)</v>
      </c>
      <c r="X38" s="58" t="s">
        <v>594</v>
      </c>
    </row>
    <row r="39" spans="2:24" x14ac:dyDescent="0.25">
      <c r="B39" t="s">
        <v>81</v>
      </c>
      <c r="C39" t="s">
        <v>3276</v>
      </c>
      <c r="D39" s="50" t="s">
        <v>594</v>
      </c>
      <c r="F39" t="s">
        <v>392</v>
      </c>
      <c r="G39" t="str">
        <f>VLOOKUP(F39,Kodlista!A:B,2,FALSE)</f>
        <v>Artikelns djup, värde [mm] (T4018)</v>
      </c>
      <c r="H39" s="58" t="s">
        <v>594</v>
      </c>
      <c r="J39" t="s">
        <v>52</v>
      </c>
      <c r="K39" t="str">
        <f>VLOOKUP(J39,Kodlista!A:B,2,FALSE)</f>
        <v>Informationslämnarens namn (T3807)</v>
      </c>
      <c r="L39" s="50" t="s">
        <v>594</v>
      </c>
      <c r="N39" t="s">
        <v>494</v>
      </c>
      <c r="O39" t="str">
        <f>VLOOKUP(N39,Kodlista!A:B,2,FALSE)</f>
        <v>Antal ingående lav (T4021)</v>
      </c>
      <c r="P39" s="50" t="s">
        <v>594</v>
      </c>
      <c r="V39" t="s">
        <v>465</v>
      </c>
      <c r="W39" t="str">
        <f>VLOOKUP(V39,Kodlista!A:B,2,FALSE)</f>
        <v>Totalt antal inneliggande artiklar (T4035)</v>
      </c>
      <c r="X39" s="58" t="s">
        <v>594</v>
      </c>
    </row>
    <row r="40" spans="2:24" x14ac:dyDescent="0.25">
      <c r="B40" s="11" t="s">
        <v>113</v>
      </c>
      <c r="C40" t="s">
        <v>3239</v>
      </c>
      <c r="D40" s="58" t="s">
        <v>594</v>
      </c>
      <c r="F40" t="s">
        <v>395</v>
      </c>
      <c r="G40" t="str">
        <f>VLOOKUP(F40,Kodlista!A:B,2,FALSE)</f>
        <v>Artikelns höjd, värde [mm] (T4019)</v>
      </c>
      <c r="H40" s="50" t="s">
        <v>594</v>
      </c>
      <c r="J40" t="s">
        <v>218</v>
      </c>
      <c r="K40" t="str">
        <f>VLOOKUP(J40,Kodlista!A:B,2,FALSE)</f>
        <v>Importklassificeringstyp, kod (T3849)</v>
      </c>
      <c r="L40" s="50" t="s">
        <v>594</v>
      </c>
      <c r="N40" t="s">
        <v>201</v>
      </c>
      <c r="O40" t="str">
        <f>VLOOKUP(N40,Kodlista!A:B,2,FALSE)</f>
        <v>Allergi/dietmärkning, kod (T4028)</v>
      </c>
      <c r="P40" s="50" t="s">
        <v>594</v>
      </c>
      <c r="V40" s="11" t="s">
        <v>437</v>
      </c>
      <c r="W40" t="str">
        <f>VLOOKUP(V40,Kodlista!A:B,2,FALSE)</f>
        <v>Förpackningsmaterialets färg, kod (T4243)</v>
      </c>
      <c r="X40" s="58" t="s">
        <v>594</v>
      </c>
    </row>
    <row r="41" spans="2:24" x14ac:dyDescent="0.25">
      <c r="F41" t="s">
        <v>356</v>
      </c>
      <c r="G41" t="str">
        <f>VLOOKUP(F41,Kodlista!A:B,2,FALSE)</f>
        <v>Artikelns bruttovikt, värde [gram] (T4020)</v>
      </c>
      <c r="H41" s="50" t="s">
        <v>594</v>
      </c>
      <c r="J41" t="s">
        <v>388</v>
      </c>
      <c r="K41" t="str">
        <f>VLOOKUP(J41,Kodlista!A:B,2,FALSE)</f>
        <v>Artikelns bredd, värde [mm] (T4017)</v>
      </c>
      <c r="L41" s="50" t="s">
        <v>594</v>
      </c>
      <c r="N41" t="s">
        <v>186</v>
      </c>
      <c r="O41" t="str">
        <f>VLOOKUP(N41,Kodlista!A:B,2,FALSE)</f>
        <v>Fritt från-märkning, kod (T4031)</v>
      </c>
      <c r="P41" s="50" t="s">
        <v>594</v>
      </c>
    </row>
    <row r="42" spans="2:24" x14ac:dyDescent="0.25">
      <c r="F42" t="s">
        <v>494</v>
      </c>
      <c r="G42" t="str">
        <f>VLOOKUP(F42,Kodlista!A:B,2,FALSE)</f>
        <v>Antal ingående lav (T4021)</v>
      </c>
      <c r="H42" s="50" t="s">
        <v>594</v>
      </c>
      <c r="J42" t="s">
        <v>392</v>
      </c>
      <c r="K42" t="str">
        <f>VLOOKUP(J42,Kodlista!A:B,2,FALSE)</f>
        <v>Artikelns djup, värde [mm] (T4018)</v>
      </c>
      <c r="L42" s="50" t="s">
        <v>594</v>
      </c>
      <c r="N42" t="s">
        <v>465</v>
      </c>
      <c r="O42" t="str">
        <f>VLOOKUP(N42,Kodlista!A:B,2,FALSE)</f>
        <v>Totalt antal inneliggande artiklar (T4035)</v>
      </c>
      <c r="P42" s="50" t="s">
        <v>594</v>
      </c>
    </row>
    <row r="43" spans="2:24" x14ac:dyDescent="0.25">
      <c r="F43" t="s">
        <v>201</v>
      </c>
      <c r="G43" t="str">
        <f>VLOOKUP(F43,Kodlista!A:B,2,FALSE)</f>
        <v>Allergi/dietmärkning, kod (T4028)</v>
      </c>
      <c r="H43" s="58" t="s">
        <v>594</v>
      </c>
      <c r="J43" t="s">
        <v>395</v>
      </c>
      <c r="K43" t="str">
        <f>VLOOKUP(J43,Kodlista!A:B,2,FALSE)</f>
        <v>Artikelns höjd, värde [mm] (T4019)</v>
      </c>
      <c r="L43" s="50" t="s">
        <v>594</v>
      </c>
      <c r="N43" t="s">
        <v>182</v>
      </c>
      <c r="O43" t="str">
        <f>VLOOKUP(N43,Kodlista!A:B,2,FALSE)</f>
        <v>Allergenpåstående (T4077)</v>
      </c>
      <c r="P43" s="50" t="s">
        <v>594</v>
      </c>
    </row>
    <row r="44" spans="2:24" x14ac:dyDescent="0.25">
      <c r="F44" t="s">
        <v>186</v>
      </c>
      <c r="G44" t="str">
        <f>VLOOKUP(F44,Kodlista!A:B,2,FALSE)</f>
        <v>Fritt från-märkning, kod (T4031)</v>
      </c>
      <c r="H44" s="50" t="s">
        <v>594</v>
      </c>
      <c r="J44" t="s">
        <v>356</v>
      </c>
      <c r="K44" t="str">
        <f>VLOOKUP(J44,Kodlista!A:B,2,FALSE)</f>
        <v>Artikelns bruttovikt, värde [gram] (T4020)</v>
      </c>
      <c r="L44" s="50" t="s">
        <v>594</v>
      </c>
      <c r="N44" t="s">
        <v>167</v>
      </c>
      <c r="O44" t="str">
        <f>VLOOKUP(N44,Kodlista!A:B,2,FALSE)</f>
        <v>Allergentyp, kod (T4078)</v>
      </c>
      <c r="P44" s="50" t="s">
        <v>594</v>
      </c>
    </row>
    <row r="45" spans="2:24" x14ac:dyDescent="0.25">
      <c r="F45" t="s">
        <v>465</v>
      </c>
      <c r="G45" t="str">
        <f>VLOOKUP(F45,Kodlista!A:B,2,FALSE)</f>
        <v>Totalt antal inneliggande artiklar (T4035)</v>
      </c>
      <c r="H45" s="58" t="s">
        <v>594</v>
      </c>
      <c r="J45" t="s">
        <v>494</v>
      </c>
      <c r="K45" t="str">
        <f>VLOOKUP(J45,Kodlista!A:B,2,FALSE)</f>
        <v>Antal ingående lav (T4021)</v>
      </c>
      <c r="L45" s="50" t="s">
        <v>594</v>
      </c>
      <c r="N45" t="s">
        <v>170</v>
      </c>
      <c r="O45" t="str">
        <f>VLOOKUP(N45,Kodlista!A:B,2,FALSE)</f>
        <v>Innehållsnivå, kod (T4079)</v>
      </c>
      <c r="P45" s="50" t="s">
        <v>594</v>
      </c>
    </row>
    <row r="46" spans="2:24" x14ac:dyDescent="0.25">
      <c r="F46" s="11" t="s">
        <v>182</v>
      </c>
      <c r="G46" t="str">
        <f>VLOOKUP(F46,Kodlista!A:B,2,FALSE)</f>
        <v>Allergenpåstående (T4077)</v>
      </c>
      <c r="H46" s="58" t="s">
        <v>594</v>
      </c>
      <c r="J46" t="s">
        <v>278</v>
      </c>
      <c r="K46" t="str">
        <f>VLOOKUP(J46,Kodlista!A:B,2,FALSE)</f>
        <v>Officiell Transportbenämning (T4026)</v>
      </c>
      <c r="L46" s="50" t="s">
        <v>594</v>
      </c>
      <c r="N46" t="s">
        <v>232</v>
      </c>
      <c r="O46" t="str">
        <f>VLOOKUP(N46,Kodlista!A:B,2,FALSE)</f>
        <v>Årgång (T4203)</v>
      </c>
      <c r="P46" s="50" t="s">
        <v>594</v>
      </c>
    </row>
    <row r="47" spans="2:24" x14ac:dyDescent="0.25">
      <c r="F47" t="s">
        <v>167</v>
      </c>
      <c r="G47" t="str">
        <f>VLOOKUP(F47,Kodlista!A:B,2,FALSE)</f>
        <v>Allergentyp, kod (T4078)</v>
      </c>
      <c r="H47" s="50" t="s">
        <v>594</v>
      </c>
      <c r="J47" t="s">
        <v>281</v>
      </c>
      <c r="K47" t="str">
        <f>VLOOKUP(J47,Kodlista!A:B,2,FALSE)</f>
        <v>Ospec. Transportbenämning (T4027)</v>
      </c>
      <c r="L47" s="50" t="s">
        <v>594</v>
      </c>
      <c r="N47" t="s">
        <v>229</v>
      </c>
      <c r="O47" t="str">
        <f>VLOOKUP(N47,Kodlista!A:B,2,FALSE)</f>
        <v>Produktklass för beräkning av alkoholskatt (T4240)</v>
      </c>
      <c r="P47" s="50" t="s">
        <v>594</v>
      </c>
    </row>
    <row r="48" spans="2:24" x14ac:dyDescent="0.25">
      <c r="F48" t="s">
        <v>170</v>
      </c>
      <c r="G48" t="str">
        <f>VLOOKUP(F48,Kodlista!A:B,2,FALSE)</f>
        <v>Innehållsnivå, kod (T4079)</v>
      </c>
      <c r="H48" s="58" t="s">
        <v>594</v>
      </c>
      <c r="J48" t="s">
        <v>465</v>
      </c>
      <c r="K48" t="str">
        <f>VLOOKUP(J48,Kodlista!A:B,2,FALSE)</f>
        <v>Totalt antal inneliggande artiklar (T4035)</v>
      </c>
      <c r="L48" s="50" t="s">
        <v>594</v>
      </c>
      <c r="N48" t="s">
        <v>437</v>
      </c>
      <c r="O48" t="str">
        <f>VLOOKUP(N48,Kodlista!A:B,2,FALSE)</f>
        <v>Förpackningsmaterialets färg, kod (T4243)</v>
      </c>
      <c r="P48" s="50" t="s">
        <v>594</v>
      </c>
    </row>
    <row r="49" spans="6:16" x14ac:dyDescent="0.25">
      <c r="F49" t="s">
        <v>147</v>
      </c>
      <c r="G49" t="str">
        <f>VLOOKUP(F49,Kodlista!A:B,2,FALSE)</f>
        <v>Ingrediensförteckning (T4088)</v>
      </c>
      <c r="H49" s="50" t="s">
        <v>594</v>
      </c>
      <c r="J49" t="s">
        <v>428</v>
      </c>
      <c r="K49" t="str">
        <f>VLOOKUP(J49,Kodlista!A:B,2,FALSE)</f>
        <v>Förpackningsfunktion, kod (T4124)</v>
      </c>
      <c r="L49" s="50" t="s">
        <v>594</v>
      </c>
      <c r="N49" t="s">
        <v>236</v>
      </c>
      <c r="O49" t="str">
        <f>VLOOKUP(N49,Kodlista!A:B,2,FALSE)</f>
        <v>Sockerhalt för alkoholhaltig dryck (T4271)</v>
      </c>
      <c r="P49" s="50" t="s">
        <v>594</v>
      </c>
    </row>
    <row r="50" spans="6:16" x14ac:dyDescent="0.25">
      <c r="F50" s="11" t="s">
        <v>117</v>
      </c>
      <c r="G50" t="str">
        <f>VLOOKUP(F50,Kodlista!A:B,2,FALSE)</f>
        <v>Ursprungsområde (T4202)</v>
      </c>
      <c r="H50" s="58" t="s">
        <v>594</v>
      </c>
      <c r="J50" t="s">
        <v>312</v>
      </c>
      <c r="K50" t="str">
        <f>VLOOKUP(J50,Kodlista!A:B,2,FALSE)</f>
        <v>Varningsetikett för farligt gods (T4143)</v>
      </c>
      <c r="L50" s="50" t="s">
        <v>594</v>
      </c>
    </row>
    <row r="51" spans="6:16" x14ac:dyDescent="0.25">
      <c r="F51" t="s">
        <v>437</v>
      </c>
      <c r="G51" t="str">
        <f>VLOOKUP(F51,Kodlista!A:B,2,FALSE)</f>
        <v>Förpackningsmaterialets färg, kod (T4243)</v>
      </c>
      <c r="H51" s="58" t="s">
        <v>594</v>
      </c>
      <c r="J51" t="s">
        <v>437</v>
      </c>
      <c r="K51" t="str">
        <f>VLOOKUP(J51,Kodlista!A:B,2,FALSE)</f>
        <v>Förpackningsmaterialets färg, kod (T4243)</v>
      </c>
      <c r="L51" s="50" t="s">
        <v>594</v>
      </c>
    </row>
    <row r="52" spans="6:16" x14ac:dyDescent="0.25">
      <c r="F52" s="11" t="s">
        <v>120</v>
      </c>
      <c r="G52" t="str">
        <f>VLOOKUP(F52,Kodlista!A:B,2,FALSE)</f>
        <v>Råvaruursprung - Född (T5038)</v>
      </c>
      <c r="H52" s="58" t="s">
        <v>594</v>
      </c>
      <c r="J52" t="s">
        <v>398</v>
      </c>
      <c r="K52" t="str">
        <f>VLOOKUP(J52,Kodlista!A:B,2,FALSE)</f>
        <v>Ø diameter i [mm] (T4295)</v>
      </c>
      <c r="L52" s="50" t="s">
        <v>594</v>
      </c>
    </row>
    <row r="53" spans="6:16" x14ac:dyDescent="0.25">
      <c r="J53" t="s">
        <v>309</v>
      </c>
      <c r="K53" t="str">
        <f>VLOOKUP(J53,Kodlista!A:B,2,FALSE)</f>
        <v>Sekvensnummer för varningsetikett (T4751)</v>
      </c>
      <c r="L53" s="50" t="s">
        <v>594</v>
      </c>
    </row>
  </sheetData>
  <sheetProtection algorithmName="SHA-512" hashValue="8XQ8SFC2yVsuvhpaLLT9vEN9IA573wZ1uS1MU93UlVjsulkCRQzGXqgCfh8JMI0q4jwh3LNyOLPYBcp/a9UB/w==" saltValue="RmYfTC1nMxTXjREeN1y1cQ==" spinCount="100000" sheet="1" formatRows="0"/>
  <sortState xmlns:xlrd2="http://schemas.microsoft.com/office/spreadsheetml/2017/richdata2" ref="F2:H52">
    <sortCondition ref="F2:F5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943045FC367B843815453880AE507D8" ma:contentTypeVersion="4" ma:contentTypeDescription="Skapa ett nytt dokument." ma:contentTypeScope="" ma:versionID="6170ce558897b7a54fffd1a9cc188fca">
  <xsd:schema xmlns:xsd="http://www.w3.org/2001/XMLSchema" xmlns:xs="http://www.w3.org/2001/XMLSchema" xmlns:p="http://schemas.microsoft.com/office/2006/metadata/properties" xmlns:ns2="a27180f3-93b7-4430-8241-362c3a0e110e" targetNamespace="http://schemas.microsoft.com/office/2006/metadata/properties" ma:root="true" ma:fieldsID="190f74f587675bd6b7905b18aa15c408" ns2:_="">
    <xsd:import namespace="a27180f3-93b7-4430-8241-362c3a0e11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7180f3-93b7-4430-8241-362c3a0e11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A0085B-5A92-4908-AF2B-AAF1733116F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CA84274-7370-4F66-B744-DBEB9339C0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7180f3-93b7-4430-8241-362c3a0e11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9B9BDA-4A47-4912-A54D-B935E148D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13</vt:i4>
      </vt:variant>
    </vt:vector>
  </HeadingPairs>
  <TitlesOfParts>
    <vt:vector size="23" baseType="lpstr">
      <vt:lpstr>Instructions (EN)</vt:lpstr>
      <vt:lpstr>VCD ENG</vt:lpstr>
      <vt:lpstr>M&amp;S Kontroll</vt:lpstr>
      <vt:lpstr>Data</vt:lpstr>
      <vt:lpstr>Dataverifiering</vt:lpstr>
      <vt:lpstr>Beroende kodlistor</vt:lpstr>
      <vt:lpstr>VER</vt:lpstr>
      <vt:lpstr>Kodlista</vt:lpstr>
      <vt:lpstr>Viktiga fält</vt:lpstr>
      <vt:lpstr>Info</vt:lpstr>
      <vt:lpstr>Contains</vt:lpstr>
      <vt:lpstr>FREE_FROM</vt:lpstr>
      <vt:lpstr>Freefrom</vt:lpstr>
      <vt:lpstr>Frifrån</vt:lpstr>
      <vt:lpstr>Innehåller</vt:lpstr>
      <vt:lpstr>Low</vt:lpstr>
      <vt:lpstr>Låg</vt:lpstr>
      <vt:lpstr>Mycketlåg</vt:lpstr>
      <vt:lpstr>REDUCED_LESS</vt:lpstr>
      <vt:lpstr>Reducedless</vt:lpstr>
      <vt:lpstr>Reducerat</vt:lpstr>
      <vt:lpstr>VERY_LOW</vt:lpstr>
      <vt:lpstr>Verylow</vt:lpstr>
    </vt:vector>
  </TitlesOfParts>
  <Manager/>
  <Company>Servera R&amp;S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kaj.karlsson@martinservera.se</dc:creator>
  <cp:keywords>Varucertifikat;Misc Supplier info;Misc Supplier;VCD</cp:keywords>
  <dc:description/>
  <cp:lastModifiedBy>Simon Melin</cp:lastModifiedBy>
  <cp:revision/>
  <dcterms:created xsi:type="dcterms:W3CDTF">2010-11-30T06:46:51Z</dcterms:created>
  <dcterms:modified xsi:type="dcterms:W3CDTF">2026-02-05T10:16:06Z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0x0101002943045FC367B843815453880AE507D8</vt:lpwstr>
  </property>
</Properties>
</file>